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VPFP Office\Amanda\Service Rates\"/>
    </mc:Choice>
  </mc:AlternateContent>
  <xr:revisionPtr revIDLastSave="0" documentId="13_ncr:1_{BBCE5F90-28AA-44BE-97ED-C38A5214E95C}" xr6:coauthVersionLast="47" xr6:coauthVersionMax="47" xr10:uidLastSave="{00000000-0000-0000-0000-000000000000}"/>
  <bookViews>
    <workbookView xWindow="-110" yWindow="-110" windowWidth="57820" windowHeight="23500" xr2:uid="{00000000-000D-0000-FFFF-FFFF00000000}"/>
  </bookViews>
  <sheets>
    <sheet name="Summary" sheetId="1" r:id="rId1"/>
    <sheet name="Bone.Braden.BBC" sheetId="9" r:id="rId2"/>
    <sheet name="EMDH Room Rental" sheetId="5" r:id="rId3"/>
    <sheet name="Athletics Facility Rental" sheetId="7" r:id="rId4"/>
  </sheets>
  <definedNames>
    <definedName name="_xlnm._FilterDatabase" localSheetId="1" hidden="1">'Bone.Braden.BBC'!#REF!</definedName>
    <definedName name="_xlnm._FilterDatabase" localSheetId="0" hidden="1">Summary!$M$1:$M$486</definedName>
    <definedName name="_xlnm.Print_Titles" localSheetId="0">Summary!$3:$3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6" i="9" l="1"/>
  <c r="K156" i="9"/>
  <c r="J156" i="9"/>
  <c r="I156" i="9"/>
  <c r="L155" i="9"/>
  <c r="K155" i="9"/>
  <c r="J155" i="9"/>
  <c r="I155" i="9"/>
  <c r="AP24" i="7" l="1"/>
  <c r="AQ24" i="7"/>
  <c r="AR24" i="7"/>
  <c r="AS24" i="7"/>
  <c r="AT24" i="7"/>
  <c r="AU24" i="7"/>
  <c r="AV24" i="7"/>
  <c r="AO25" i="7"/>
  <c r="AO24" i="7"/>
  <c r="AV31" i="7"/>
  <c r="AV32" i="7"/>
  <c r="AG31" i="7"/>
  <c r="AH31" i="7"/>
  <c r="AI31" i="7"/>
  <c r="AJ31" i="7"/>
  <c r="AK31" i="7"/>
  <c r="AL31" i="7"/>
  <c r="AM31" i="7"/>
  <c r="AN31" i="7"/>
  <c r="AO31" i="7"/>
  <c r="AP31" i="7"/>
  <c r="AQ31" i="7"/>
  <c r="AR31" i="7"/>
  <c r="AS31" i="7"/>
  <c r="AT31" i="7"/>
  <c r="AU31" i="7"/>
  <c r="AG32" i="7"/>
  <c r="AH32" i="7"/>
  <c r="AI32" i="7"/>
  <c r="AJ32" i="7"/>
  <c r="AK32" i="7"/>
  <c r="AL32" i="7"/>
  <c r="AM32" i="7"/>
  <c r="AN32" i="7"/>
  <c r="AO32" i="7"/>
  <c r="AP32" i="7"/>
  <c r="AQ32" i="7"/>
  <c r="AR32" i="7"/>
  <c r="AS32" i="7"/>
  <c r="AT32" i="7"/>
  <c r="AU32" i="7"/>
  <c r="AF32" i="7"/>
  <c r="AF31" i="7"/>
  <c r="AP30" i="7"/>
  <c r="AQ30" i="7"/>
  <c r="AR30" i="7"/>
  <c r="AS30" i="7"/>
  <c r="AT30" i="7"/>
  <c r="AU30" i="7"/>
  <c r="AV30" i="7"/>
  <c r="AN30" i="7"/>
  <c r="AO30" i="7"/>
  <c r="AG30" i="7"/>
  <c r="AH30" i="7"/>
  <c r="AI30" i="7"/>
  <c r="AJ30" i="7"/>
  <c r="AK30" i="7"/>
  <c r="AL30" i="7"/>
  <c r="AM30" i="7"/>
  <c r="AF30" i="7"/>
  <c r="AF24" i="7"/>
  <c r="AF28" i="7"/>
  <c r="AT20" i="7"/>
  <c r="AU20" i="7"/>
  <c r="AV20" i="7"/>
  <c r="AS20" i="7"/>
  <c r="AF23" i="7"/>
  <c r="AG24" i="7"/>
  <c r="AH24" i="7"/>
  <c r="AI24" i="7"/>
  <c r="AJ24" i="7"/>
  <c r="AK24" i="7"/>
  <c r="AL24" i="7"/>
  <c r="AM24" i="7"/>
  <c r="AG20" i="7"/>
  <c r="AH20" i="7"/>
  <c r="AI20" i="7"/>
  <c r="AJ20" i="7"/>
  <c r="AK20" i="7"/>
  <c r="AL20" i="7"/>
  <c r="AM20" i="7"/>
  <c r="AF20" i="7"/>
  <c r="AT7" i="7"/>
  <c r="AU7" i="7"/>
  <c r="AV7" i="7"/>
  <c r="AT8" i="7"/>
  <c r="AU8" i="7"/>
  <c r="AV8" i="7"/>
  <c r="AT9" i="7"/>
  <c r="AU9" i="7"/>
  <c r="AV9" i="7"/>
  <c r="AT10" i="7"/>
  <c r="AU10" i="7"/>
  <c r="AV10" i="7"/>
  <c r="AT11" i="7"/>
  <c r="AU11" i="7"/>
  <c r="AV11" i="7"/>
  <c r="AT12" i="7"/>
  <c r="AU12" i="7"/>
  <c r="AV12" i="7"/>
  <c r="AT13" i="7"/>
  <c r="AU13" i="7"/>
  <c r="AV13" i="7"/>
  <c r="AT14" i="7"/>
  <c r="AU14" i="7"/>
  <c r="AV14" i="7"/>
  <c r="AT15" i="7"/>
  <c r="AU15" i="7"/>
  <c r="AV15" i="7"/>
  <c r="AT16" i="7"/>
  <c r="AU16" i="7"/>
  <c r="AV16" i="7"/>
  <c r="AT17" i="7"/>
  <c r="AU17" i="7"/>
  <c r="AV17" i="7"/>
  <c r="AT18" i="7"/>
  <c r="AU18" i="7"/>
  <c r="AV18" i="7"/>
  <c r="AT19" i="7"/>
  <c r="AU19" i="7"/>
  <c r="AV19" i="7"/>
  <c r="AT21" i="7"/>
  <c r="AU21" i="7"/>
  <c r="AV21" i="7"/>
  <c r="AT22" i="7"/>
  <c r="AU22" i="7"/>
  <c r="AV22" i="7"/>
  <c r="AT23" i="7"/>
  <c r="AU23" i="7"/>
  <c r="AV23" i="7"/>
  <c r="AT25" i="7"/>
  <c r="AU25" i="7"/>
  <c r="AV25" i="7"/>
  <c r="AT26" i="7"/>
  <c r="AU26" i="7"/>
  <c r="AV26" i="7"/>
  <c r="AT27" i="7"/>
  <c r="AU27" i="7"/>
  <c r="AV27" i="7"/>
  <c r="AT28" i="7"/>
  <c r="AU28" i="7"/>
  <c r="AV28" i="7"/>
  <c r="AT29" i="7"/>
  <c r="AU29" i="7"/>
  <c r="AV29" i="7"/>
  <c r="AO7" i="7"/>
  <c r="AN7" i="7"/>
  <c r="AP7" i="7"/>
  <c r="AN8" i="7"/>
  <c r="AO8" i="7"/>
  <c r="AP8" i="7"/>
  <c r="AN9" i="7"/>
  <c r="AO9" i="7"/>
  <c r="AP9" i="7"/>
  <c r="AN10" i="7"/>
  <c r="AO10" i="7"/>
  <c r="AP10" i="7"/>
  <c r="AN11" i="7"/>
  <c r="AO11" i="7"/>
  <c r="AP11" i="7"/>
  <c r="AN12" i="7"/>
  <c r="AO12" i="7"/>
  <c r="AP12" i="7"/>
  <c r="AN13" i="7"/>
  <c r="AO13" i="7"/>
  <c r="AP13" i="7"/>
  <c r="AN14" i="7"/>
  <c r="AO14" i="7"/>
  <c r="AP14" i="7"/>
  <c r="AN15" i="7"/>
  <c r="AO15" i="7"/>
  <c r="AP15" i="7"/>
  <c r="AN16" i="7"/>
  <c r="AO16" i="7"/>
  <c r="AP16" i="7"/>
  <c r="AN17" i="7"/>
  <c r="AO17" i="7"/>
  <c r="AP17" i="7"/>
  <c r="AN18" i="7"/>
  <c r="AO18" i="7"/>
  <c r="AP18" i="7"/>
  <c r="AN19" i="7"/>
  <c r="AO19" i="7"/>
  <c r="AP19" i="7"/>
  <c r="AN20" i="7"/>
  <c r="AO20" i="7"/>
  <c r="AP20" i="7"/>
  <c r="AN21" i="7"/>
  <c r="AO21" i="7"/>
  <c r="AP21" i="7"/>
  <c r="AN22" i="7"/>
  <c r="AO22" i="7"/>
  <c r="AP22" i="7"/>
  <c r="AN23" i="7"/>
  <c r="AO23" i="7"/>
  <c r="AP23" i="7"/>
  <c r="AN24" i="7"/>
  <c r="AN25" i="7"/>
  <c r="AP25" i="7"/>
  <c r="AN26" i="7"/>
  <c r="AO26" i="7"/>
  <c r="AP26" i="7"/>
  <c r="AN27" i="7"/>
  <c r="AO27" i="7"/>
  <c r="AP27" i="7"/>
  <c r="AN28" i="7"/>
  <c r="AO28" i="7"/>
  <c r="AP28" i="7"/>
  <c r="AN29" i="7"/>
  <c r="AO29" i="7"/>
  <c r="AP29" i="7"/>
  <c r="AQ7" i="7"/>
  <c r="AR7" i="7"/>
  <c r="AS7" i="7"/>
  <c r="AQ8" i="7"/>
  <c r="AR8" i="7"/>
  <c r="AS8" i="7"/>
  <c r="AQ9" i="7"/>
  <c r="AR9" i="7"/>
  <c r="AS9" i="7"/>
  <c r="AQ10" i="7"/>
  <c r="AR10" i="7"/>
  <c r="AS10" i="7"/>
  <c r="AQ11" i="7"/>
  <c r="AR11" i="7"/>
  <c r="AS11" i="7"/>
  <c r="AQ12" i="7"/>
  <c r="AR12" i="7"/>
  <c r="AS12" i="7"/>
  <c r="AQ13" i="7"/>
  <c r="AR13" i="7"/>
  <c r="AS13" i="7"/>
  <c r="AQ14" i="7"/>
  <c r="AR14" i="7"/>
  <c r="AS14" i="7"/>
  <c r="AQ15" i="7"/>
  <c r="AR15" i="7"/>
  <c r="AS15" i="7"/>
  <c r="AQ16" i="7"/>
  <c r="AR16" i="7"/>
  <c r="AS16" i="7"/>
  <c r="AQ17" i="7"/>
  <c r="AR17" i="7"/>
  <c r="AS17" i="7"/>
  <c r="AQ18" i="7"/>
  <c r="AR18" i="7"/>
  <c r="AS18" i="7"/>
  <c r="AQ19" i="7"/>
  <c r="AR19" i="7"/>
  <c r="AS19" i="7"/>
  <c r="AQ20" i="7"/>
  <c r="AR20" i="7"/>
  <c r="AQ21" i="7"/>
  <c r="AR21" i="7"/>
  <c r="AS21" i="7"/>
  <c r="AQ22" i="7"/>
  <c r="AR22" i="7"/>
  <c r="AS22" i="7"/>
  <c r="AQ23" i="7"/>
  <c r="AR23" i="7"/>
  <c r="AS23" i="7"/>
  <c r="AQ25" i="7"/>
  <c r="AR25" i="7"/>
  <c r="AS25" i="7"/>
  <c r="AQ26" i="7"/>
  <c r="AR26" i="7"/>
  <c r="AS26" i="7"/>
  <c r="AQ27" i="7"/>
  <c r="AR27" i="7"/>
  <c r="AS27" i="7"/>
  <c r="AQ28" i="7"/>
  <c r="AR28" i="7"/>
  <c r="AS28" i="7"/>
  <c r="AQ29" i="7"/>
  <c r="AR29" i="7"/>
  <c r="AS29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1" i="7"/>
  <c r="AM22" i="7"/>
  <c r="AM23" i="7"/>
  <c r="AM26" i="7"/>
  <c r="AM27" i="7"/>
  <c r="AM28" i="7"/>
  <c r="AM29" i="7"/>
  <c r="AI7" i="7"/>
  <c r="AJ7" i="7"/>
  <c r="AK7" i="7"/>
  <c r="AL7" i="7"/>
  <c r="AI8" i="7"/>
  <c r="AJ8" i="7"/>
  <c r="AK8" i="7"/>
  <c r="AL8" i="7"/>
  <c r="AI9" i="7"/>
  <c r="AJ9" i="7"/>
  <c r="AK9" i="7"/>
  <c r="AL9" i="7"/>
  <c r="AI10" i="7"/>
  <c r="AJ10" i="7"/>
  <c r="AK10" i="7"/>
  <c r="AL10" i="7"/>
  <c r="AI11" i="7"/>
  <c r="AJ11" i="7"/>
  <c r="AK11" i="7"/>
  <c r="AL11" i="7"/>
  <c r="AI12" i="7"/>
  <c r="AJ12" i="7"/>
  <c r="AK12" i="7"/>
  <c r="AL12" i="7"/>
  <c r="AI13" i="7"/>
  <c r="AJ13" i="7"/>
  <c r="AK13" i="7"/>
  <c r="AL13" i="7"/>
  <c r="AI14" i="7"/>
  <c r="AJ14" i="7"/>
  <c r="AK14" i="7"/>
  <c r="AL14" i="7"/>
  <c r="AI15" i="7"/>
  <c r="AJ15" i="7"/>
  <c r="AK15" i="7"/>
  <c r="AL15" i="7"/>
  <c r="AI16" i="7"/>
  <c r="AJ16" i="7"/>
  <c r="AK16" i="7"/>
  <c r="AL16" i="7"/>
  <c r="AI17" i="7"/>
  <c r="AJ17" i="7"/>
  <c r="AK17" i="7"/>
  <c r="AL17" i="7"/>
  <c r="AI18" i="7"/>
  <c r="AJ18" i="7"/>
  <c r="AK18" i="7"/>
  <c r="AL18" i="7"/>
  <c r="AI19" i="7"/>
  <c r="AJ19" i="7"/>
  <c r="AK19" i="7"/>
  <c r="AL19" i="7"/>
  <c r="AI21" i="7"/>
  <c r="AJ21" i="7"/>
  <c r="AK21" i="7"/>
  <c r="AL21" i="7"/>
  <c r="AI22" i="7"/>
  <c r="AJ22" i="7"/>
  <c r="AK22" i="7"/>
  <c r="AL22" i="7"/>
  <c r="AI23" i="7"/>
  <c r="AJ23" i="7"/>
  <c r="AK23" i="7"/>
  <c r="AL23" i="7"/>
  <c r="AI26" i="7"/>
  <c r="AJ26" i="7"/>
  <c r="AK26" i="7"/>
  <c r="AL26" i="7"/>
  <c r="AI27" i="7"/>
  <c r="AJ27" i="7"/>
  <c r="AK27" i="7"/>
  <c r="AL27" i="7"/>
  <c r="AI28" i="7"/>
  <c r="AJ28" i="7"/>
  <c r="AK28" i="7"/>
  <c r="AL28" i="7"/>
  <c r="AI29" i="7"/>
  <c r="AJ29" i="7"/>
  <c r="AK29" i="7"/>
  <c r="AL29" i="7"/>
  <c r="AG7" i="7"/>
  <c r="AH7" i="7"/>
  <c r="AG8" i="7"/>
  <c r="AH8" i="7"/>
  <c r="AG9" i="7"/>
  <c r="AH9" i="7"/>
  <c r="AG10" i="7"/>
  <c r="AH10" i="7"/>
  <c r="AG11" i="7"/>
  <c r="AH11" i="7"/>
  <c r="AG12" i="7"/>
  <c r="AH12" i="7"/>
  <c r="AG13" i="7"/>
  <c r="AH13" i="7"/>
  <c r="AG14" i="7"/>
  <c r="AH14" i="7"/>
  <c r="AG15" i="7"/>
  <c r="AH15" i="7"/>
  <c r="AG16" i="7"/>
  <c r="AH16" i="7"/>
  <c r="AG17" i="7"/>
  <c r="AH17" i="7"/>
  <c r="AG18" i="7"/>
  <c r="AH18" i="7"/>
  <c r="AG19" i="7"/>
  <c r="AH19" i="7"/>
  <c r="AG21" i="7"/>
  <c r="AH21" i="7"/>
  <c r="AG22" i="7"/>
  <c r="AH22" i="7"/>
  <c r="AG23" i="7"/>
  <c r="AH23" i="7"/>
  <c r="AG26" i="7"/>
  <c r="AH26" i="7"/>
  <c r="AG27" i="7"/>
  <c r="AH27" i="7"/>
  <c r="AG28" i="7"/>
  <c r="AH28" i="7"/>
  <c r="AG29" i="7"/>
  <c r="AH29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1" i="7"/>
  <c r="AF22" i="7"/>
  <c r="AF26" i="7"/>
  <c r="AF27" i="7"/>
  <c r="AF29" i="7"/>
  <c r="AF7" i="7"/>
  <c r="Y23" i="5" l="1"/>
  <c r="W23" i="5"/>
  <c r="S23" i="5"/>
  <c r="R23" i="5"/>
  <c r="P23" i="5"/>
  <c r="V23" i="5"/>
  <c r="O23" i="5"/>
  <c r="U23" i="5" s="1"/>
  <c r="N23" i="5"/>
  <c r="T23" i="5" s="1"/>
  <c r="W22" i="5"/>
  <c r="I22" i="5"/>
  <c r="J22" i="5" s="1"/>
  <c r="K22" i="5" s="1"/>
  <c r="W21" i="5"/>
  <c r="I21" i="5"/>
  <c r="J21" i="5"/>
  <c r="K21" i="5"/>
  <c r="L21" i="5" s="1"/>
  <c r="W20" i="5"/>
  <c r="S20" i="5"/>
  <c r="O20" i="5"/>
  <c r="U20" i="5" s="1"/>
  <c r="I20" i="5"/>
  <c r="J20" i="5" s="1"/>
  <c r="K20" i="5" s="1"/>
  <c r="N20" i="5" s="1"/>
  <c r="T20" i="5" s="1"/>
  <c r="W19" i="5"/>
  <c r="S19" i="5"/>
  <c r="O19" i="5"/>
  <c r="U19" i="5" s="1"/>
  <c r="I19" i="5"/>
  <c r="J19" i="5"/>
  <c r="K19" i="5"/>
  <c r="L19" i="5" s="1"/>
  <c r="W17" i="5"/>
  <c r="S17" i="5"/>
  <c r="O17" i="5"/>
  <c r="U17" i="5" s="1"/>
  <c r="I17" i="5"/>
  <c r="J17" i="5" s="1"/>
  <c r="K17" i="5" s="1"/>
  <c r="W16" i="5"/>
  <c r="S16" i="5"/>
  <c r="O16" i="5"/>
  <c r="U16" i="5"/>
  <c r="I16" i="5"/>
  <c r="J16" i="5" s="1"/>
  <c r="K16" i="5" s="1"/>
  <c r="W15" i="5"/>
  <c r="S15" i="5"/>
  <c r="O15" i="5"/>
  <c r="U15" i="5" s="1"/>
  <c r="I15" i="5"/>
  <c r="J15" i="5"/>
  <c r="K15" i="5"/>
  <c r="R15" i="5" s="1"/>
  <c r="W14" i="5"/>
  <c r="S14" i="5"/>
  <c r="O14" i="5"/>
  <c r="U14" i="5" s="1"/>
  <c r="I14" i="5"/>
  <c r="J14" i="5" s="1"/>
  <c r="K14" i="5" s="1"/>
  <c r="W13" i="5"/>
  <c r="S13" i="5"/>
  <c r="O13" i="5"/>
  <c r="U13" i="5"/>
  <c r="I13" i="5"/>
  <c r="J13" i="5" s="1"/>
  <c r="K13" i="5" s="1"/>
  <c r="W12" i="5"/>
  <c r="S12" i="5"/>
  <c r="O12" i="5"/>
  <c r="U12" i="5" s="1"/>
  <c r="I12" i="5"/>
  <c r="J12" i="5"/>
  <c r="K12" i="5"/>
  <c r="P12" i="5" s="1"/>
  <c r="V12" i="5" s="1"/>
  <c r="W11" i="5"/>
  <c r="S11" i="5"/>
  <c r="O11" i="5"/>
  <c r="U11" i="5"/>
  <c r="I11" i="5"/>
  <c r="J11" i="5"/>
  <c r="K11" i="5"/>
  <c r="P11" i="5" s="1"/>
  <c r="V11" i="5" s="1"/>
  <c r="W10" i="5"/>
  <c r="S10" i="5"/>
  <c r="O10" i="5"/>
  <c r="U10" i="5" s="1"/>
  <c r="I10" i="5"/>
  <c r="J10" i="5" s="1"/>
  <c r="K10" i="5" s="1"/>
  <c r="R22" i="5" l="1"/>
  <c r="P22" i="5"/>
  <c r="V22" i="5" s="1"/>
  <c r="L22" i="5"/>
  <c r="N22" i="5"/>
  <c r="T22" i="5" s="1"/>
  <c r="R16" i="5"/>
  <c r="P16" i="5"/>
  <c r="V16" i="5" s="1"/>
  <c r="Y16" i="5"/>
  <c r="Z16" i="5" s="1"/>
  <c r="L16" i="5"/>
  <c r="N16" i="5"/>
  <c r="T16" i="5" s="1"/>
  <c r="N14" i="5"/>
  <c r="T14" i="5" s="1"/>
  <c r="L14" i="5"/>
  <c r="P14" i="5"/>
  <c r="V14" i="5" s="1"/>
  <c r="R14" i="5"/>
  <c r="Y14" i="5"/>
  <c r="Z14" i="5" s="1"/>
  <c r="R17" i="5"/>
  <c r="N17" i="5"/>
  <c r="T17" i="5" s="1"/>
  <c r="L17" i="5"/>
  <c r="P17" i="5"/>
  <c r="V17" i="5" s="1"/>
  <c r="P13" i="5"/>
  <c r="V13" i="5" s="1"/>
  <c r="Y13" i="5"/>
  <c r="Z13" i="5" s="1"/>
  <c r="N13" i="5"/>
  <c r="T13" i="5" s="1"/>
  <c r="R13" i="5"/>
  <c r="L13" i="5"/>
  <c r="N10" i="5"/>
  <c r="T10" i="5" s="1"/>
  <c r="L10" i="5"/>
  <c r="R10" i="5"/>
  <c r="P10" i="5"/>
  <c r="V10" i="5" s="1"/>
  <c r="Y10" i="5"/>
  <c r="Z10" i="5" s="1"/>
  <c r="L11" i="5"/>
  <c r="Y19" i="5"/>
  <c r="Z19" i="5" s="1"/>
  <c r="N12" i="5"/>
  <c r="T12" i="5" s="1"/>
  <c r="N11" i="5"/>
  <c r="T11" i="5" s="1"/>
  <c r="L12" i="5"/>
  <c r="N19" i="5"/>
  <c r="T19" i="5" s="1"/>
  <c r="N21" i="5"/>
  <c r="T21" i="5" s="1"/>
  <c r="R19" i="5"/>
  <c r="Y15" i="5"/>
  <c r="Z15" i="5" s="1"/>
  <c r="R20" i="5"/>
  <c r="P15" i="5"/>
  <c r="V15" i="5" s="1"/>
  <c r="R21" i="5"/>
  <c r="R11" i="5"/>
  <c r="R12" i="5"/>
  <c r="P21" i="5"/>
  <c r="V21" i="5" s="1"/>
  <c r="P19" i="5"/>
  <c r="V19" i="5" s="1"/>
  <c r="Y11" i="5"/>
  <c r="Z11" i="5" s="1"/>
  <c r="Y20" i="5"/>
  <c r="Z20" i="5" s="1"/>
  <c r="L15" i="5"/>
  <c r="P20" i="5"/>
  <c r="V20" i="5" s="1"/>
  <c r="N15" i="5"/>
  <c r="T15" i="5" s="1"/>
  <c r="Y12" i="5"/>
  <c r="Z12" i="5" s="1"/>
  <c r="L20" i="5"/>
</calcChain>
</file>

<file path=xl/sharedStrings.xml><?xml version="1.0" encoding="utf-8"?>
<sst xmlns="http://schemas.openxmlformats.org/spreadsheetml/2006/main" count="3136" uniqueCount="940">
  <si>
    <t>Fiscal Year 2027 Service Rates by Vice President</t>
  </si>
  <si>
    <t>FY 2018</t>
  </si>
  <si>
    <t>FY 2019</t>
  </si>
  <si>
    <t>FY 2020</t>
  </si>
  <si>
    <t xml:space="preserve"> FY 2021</t>
  </si>
  <si>
    <t xml:space="preserve"> FY 2023</t>
  </si>
  <si>
    <t xml:space="preserve"> FY 2026</t>
  </si>
  <si>
    <t xml:space="preserve"> FY 2027</t>
  </si>
  <si>
    <t>Vice President Student Affairs</t>
  </si>
  <si>
    <t>Multicultural Center</t>
  </si>
  <si>
    <t>Building Usage Fee (non-affiliate)</t>
  </si>
  <si>
    <t>Multipurpose Room -Student/RSO</t>
  </si>
  <si>
    <t xml:space="preserve">0/hour + Labor </t>
  </si>
  <si>
    <t>Multipurpose Room - University</t>
  </si>
  <si>
    <t xml:space="preserve"> $45/hour + Labor </t>
  </si>
  <si>
    <t>Multipurpose Room - Non-profit</t>
  </si>
  <si>
    <t xml:space="preserve"> $75/hour + Labor </t>
  </si>
  <si>
    <t>Multipurpose Room- Public</t>
  </si>
  <si>
    <t xml:space="preserve"> $150/hour + Labor </t>
  </si>
  <si>
    <t>MCC 135  -Student/RSO</t>
  </si>
  <si>
    <t xml:space="preserve"> 0/hour + Labor </t>
  </si>
  <si>
    <t>MCC 135 - University</t>
  </si>
  <si>
    <t xml:space="preserve"> $21/hour + Labor </t>
  </si>
  <si>
    <t>MCC 135 - Non-profit</t>
  </si>
  <si>
    <t>MCC 135 - Public</t>
  </si>
  <si>
    <t xml:space="preserve"> $70/hour + Labor </t>
  </si>
  <si>
    <t>MCC 144/112  -Student/RSO</t>
  </si>
  <si>
    <t>MCC 144/112 - University</t>
  </si>
  <si>
    <t xml:space="preserve"> $15/hour + Labor </t>
  </si>
  <si>
    <t>MCC 144/112 - Non-profit</t>
  </si>
  <si>
    <t xml:space="preserve"> $25/hour + Labor </t>
  </si>
  <si>
    <t>MCC 144/112 - Public</t>
  </si>
  <si>
    <t xml:space="preserve"> $50/hour + Labor </t>
  </si>
  <si>
    <t>Podcast Room  -Student/RSO</t>
  </si>
  <si>
    <t>Podcast Room - University</t>
  </si>
  <si>
    <t>Podcast Room - Non-profit</t>
  </si>
  <si>
    <t>Podcast Room - Public</t>
  </si>
  <si>
    <t>Rental Staffing Charges - MCC Staff - After Hours(Min. 2 Hours)</t>
  </si>
  <si>
    <t xml:space="preserve"> $35/Hour </t>
  </si>
  <si>
    <t>Rental Misc Charges - No Show Fee</t>
  </si>
  <si>
    <t>Varies</t>
  </si>
  <si>
    <t>Rental Misc Charges - Room Clean Up Fee - After Hours</t>
  </si>
  <si>
    <t>Per Hour Charge for Labor</t>
  </si>
  <si>
    <t>Career Center</t>
  </si>
  <si>
    <t>Career/Internship Fair</t>
  </si>
  <si>
    <t>1 Day - For Profit</t>
  </si>
  <si>
    <t>1 Day - Non-Profit/Small Business</t>
  </si>
  <si>
    <t>Additional Tables at Fairs</t>
  </si>
  <si>
    <t>Department/College Fair</t>
  </si>
  <si>
    <t> </t>
  </si>
  <si>
    <t>1 Day - Non Profit</t>
  </si>
  <si>
    <t>Dean of Students</t>
  </si>
  <si>
    <t>Major Concert Event</t>
  </si>
  <si>
    <t>UPB</t>
  </si>
  <si>
    <t>Programs</t>
  </si>
  <si>
    <t>Sponsorships from Outside Vendors</t>
  </si>
  <si>
    <t>Graduation Fee</t>
  </si>
  <si>
    <t>Undergraduate Fee</t>
  </si>
  <si>
    <t>Graduate Fee</t>
  </si>
  <si>
    <t>Welcome Week</t>
  </si>
  <si>
    <t>Fall</t>
  </si>
  <si>
    <t>Spring</t>
  </si>
  <si>
    <t>Planner Ad - On Campus Entities Full Page</t>
  </si>
  <si>
    <t>Planner Ad - On Campus Entities Footer</t>
  </si>
  <si>
    <t>Planner Ad - On Campus Entities Half Page</t>
  </si>
  <si>
    <t>Planner Ad - On Campus Entities Quarter Page</t>
  </si>
  <si>
    <t>Student Conduct and Conflict Resolution</t>
  </si>
  <si>
    <t>Alcohol Class Fee</t>
  </si>
  <si>
    <t>Social Host Liability Workshop</t>
  </si>
  <si>
    <t>Missed Sanction-Based Workshop</t>
  </si>
  <si>
    <t>Pedestrian Safety Class</t>
  </si>
  <si>
    <t>Family Weekend Events</t>
  </si>
  <si>
    <t>Event Management, Dining and Hospitality</t>
  </si>
  <si>
    <t>Facility Room Rentals</t>
  </si>
  <si>
    <t>See tab "EMDH Room Rental" for comprehensive simplification of FY19 pricing.</t>
  </si>
  <si>
    <t>See tab "EMDH Room Rental"</t>
  </si>
  <si>
    <t>Dining Centers (other than BOT approved Board plan)</t>
  </si>
  <si>
    <t>Breakfast Door Rate</t>
  </si>
  <si>
    <t>Lunch Door Rate</t>
  </si>
  <si>
    <t>Dinner Door Rate</t>
  </si>
  <si>
    <t>Conference Board</t>
  </si>
  <si>
    <t>All You Can Eat Breakfast</t>
  </si>
  <si>
    <t>All You Can Eat Lunch</t>
  </si>
  <si>
    <t>All You Can Eat Dinner</t>
  </si>
  <si>
    <t>Catering</t>
  </si>
  <si>
    <t>Increase to market rates not to exceed greater of 5% or $.50</t>
  </si>
  <si>
    <t>Increase to market rates not to exceed greater of 7% or $.50</t>
  </si>
  <si>
    <t>Varies - Market adjustment 7/1/25 based on food inflation.</t>
  </si>
  <si>
    <t>University in BSC</t>
  </si>
  <si>
    <t>University outside BSC</t>
  </si>
  <si>
    <t>Public in BSC</t>
  </si>
  <si>
    <t>Public outside BSC</t>
  </si>
  <si>
    <t>RSO in or out of BSC</t>
  </si>
  <si>
    <t>Food Sales in Retail Venues (Franchised)</t>
  </si>
  <si>
    <t xml:space="preserve"> Varies </t>
  </si>
  <si>
    <t>Food Sales in Retail Venues (Other)</t>
  </si>
  <si>
    <t>All other EMDH Service and Rental Fees</t>
  </si>
  <si>
    <t>See "Bone.Braden.BBC"</t>
  </si>
  <si>
    <t>Campus Recreation Services</t>
  </si>
  <si>
    <t>Annual</t>
  </si>
  <si>
    <t>Locker Rental Full</t>
  </si>
  <si>
    <t>Locker Rental Half</t>
  </si>
  <si>
    <t>Locker/Tower Combo Full</t>
  </si>
  <si>
    <t>Locker/Tower Combo Half</t>
  </si>
  <si>
    <t>Membership-F/S/S/Family/Annuitant</t>
  </si>
  <si>
    <t>Membership-Alumni/Alumni Spouse</t>
  </si>
  <si>
    <t>Towel Rental</t>
  </si>
  <si>
    <t>Team Building</t>
  </si>
  <si>
    <t>Daily</t>
  </si>
  <si>
    <t>University Guest Pass</t>
  </si>
  <si>
    <t>University guest Pass - Two Day</t>
  </si>
  <si>
    <t>-</t>
  </si>
  <si>
    <t>Confrence Guest Rate (Lodging through Confrence/UHS)</t>
  </si>
  <si>
    <t>Confrence Guest Rate (Reserved, no Lodging)</t>
  </si>
  <si>
    <t>Locker Rental</t>
  </si>
  <si>
    <t>Facility</t>
  </si>
  <si>
    <t>Rental Wood, Instructional or MAC Court Main Gym RSO Open</t>
  </si>
  <si>
    <t>$0/court/hour + Labor</t>
  </si>
  <si>
    <t>Rental Wood, Inst. Or MAC Court Main Gym RSO Restricted/Univ. Dept.</t>
  </si>
  <si>
    <t>$25/court/hour + Labor</t>
  </si>
  <si>
    <t>Rental Wood. Inst. Or MAC Main Gym Conf. Rate/Non-Affiliated</t>
  </si>
  <si>
    <t>$50/court/hour + Labor</t>
  </si>
  <si>
    <t>$60/court/hour + Labor</t>
  </si>
  <si>
    <t>Rental Lobby Area RSO Open</t>
  </si>
  <si>
    <t>$0/hour + Labor</t>
  </si>
  <si>
    <t>Rental Lobby Area RSO Restricted or Univ. Dept.</t>
  </si>
  <si>
    <t>$25/hour + Labor</t>
  </si>
  <si>
    <t>Rental Lobby Area Conf. Rate/ Non-Affiliated</t>
  </si>
  <si>
    <t>Rental Climbing Wall RSO Open</t>
  </si>
  <si>
    <t>Rental Climbing Wall RSO Restricted/Univ Dept.</t>
  </si>
  <si>
    <t>$15/hour + Labor</t>
  </si>
  <si>
    <t>Rental Climbing Wall Conf. Rate/ Non-Affiliated</t>
  </si>
  <si>
    <t>$30/hour + Labor</t>
  </si>
  <si>
    <t>$50/hour + Labor</t>
  </si>
  <si>
    <t>$60/hour + Labor</t>
  </si>
  <si>
    <t>Rental Fitness Studio (S,M,L Rooms) RSO Open</t>
  </si>
  <si>
    <t>Rental Fitness Studio (S,M,L Rooms) RSO Restricted/Univ. Dept.</t>
  </si>
  <si>
    <t>$25/room/hour + Labor</t>
  </si>
  <si>
    <t>Rental Fitness Studio (S Room) Conf. Rate/ Non-Affiliated</t>
  </si>
  <si>
    <t>$35/hour/room + Labor</t>
  </si>
  <si>
    <t>$40/hour/room + Labor</t>
  </si>
  <si>
    <t>Rental Fitness Studio (M, L Room) Conf. Rate/ Non-Affiliated</t>
  </si>
  <si>
    <t>$50/room/hour + Labor</t>
  </si>
  <si>
    <t>$60/room/hour + Labor</t>
  </si>
  <si>
    <t>Rental Indoor Pool Lane RSO Open</t>
  </si>
  <si>
    <t>$0/lane/hour + Labor</t>
  </si>
  <si>
    <t>Rental Indoor Pool Lane RSO Restricted/Univ. Dept.</t>
  </si>
  <si>
    <t>$5/lane/hour + Labor</t>
  </si>
  <si>
    <t>Rental Indoor Pool Lane Conf. Rate/ Non-Affiliated</t>
  </si>
  <si>
    <t>$10/lane/hour +  Labor</t>
  </si>
  <si>
    <t>$20/lane/hour +  Labor</t>
  </si>
  <si>
    <t>Rental Indoor Pool Leisure Area RSO Open</t>
  </si>
  <si>
    <t>Rental Indoor Pool Leisure Area RSO Restriced/ Univ. Dept.</t>
  </si>
  <si>
    <t>Rental Indoor Pool Leisure Area Conf. Rate/ Non-Affiliated</t>
  </si>
  <si>
    <t>Rental Conference Room RSO</t>
  </si>
  <si>
    <t>Rental Conference Room Univ Dept/Non-profit</t>
  </si>
  <si>
    <t>Rental Conference Room Conf. Rate/Public</t>
  </si>
  <si>
    <t>$55/hour + Labor</t>
  </si>
  <si>
    <t>Rental Staffing Charges - Event Manager - Normal Hours</t>
  </si>
  <si>
    <t>$20/hour</t>
  </si>
  <si>
    <t>$25/hour</t>
  </si>
  <si>
    <t>Rental Staffing Charges - Event Manager - After Hours(Min. 3 Hours)</t>
  </si>
  <si>
    <t>$30/hour</t>
  </si>
  <si>
    <t>$35/hour</t>
  </si>
  <si>
    <t>Rental Staffing Charges - Event Staff (Officials, Lifeguards, Wall, Esports) - Normal Hours</t>
  </si>
  <si>
    <t>$15/hour</t>
  </si>
  <si>
    <t>Rental Staffing Charges - Event Staff (Officials, Lifeguards, Wall, Esports) - After Hours(Min. 3 Hours)</t>
  </si>
  <si>
    <t>Rental Staffing Charges - Technology Support</t>
  </si>
  <si>
    <t>$100/hour</t>
  </si>
  <si>
    <t>Rental Miscellaneous Charges - Floor Covering</t>
  </si>
  <si>
    <t>$100 + Labor</t>
  </si>
  <si>
    <t>Rental Miscellaneous Charges - No-Show Fee</t>
  </si>
  <si>
    <t>$25/event</t>
  </si>
  <si>
    <t>Rental Misc Charges - Cancellation Fee</t>
  </si>
  <si>
    <t xml:space="preserve">50% of Direct Costs and Lost Facility Rental </t>
  </si>
  <si>
    <t>Rental Misc Charges - Security Deposit</t>
  </si>
  <si>
    <t>25% of Event Cost if Req.</t>
  </si>
  <si>
    <t>30% of Event Cost if Req.</t>
  </si>
  <si>
    <t>75% of Event Cost if Req.</t>
  </si>
  <si>
    <t>Rental Misc Charges - Room Set Up Fee</t>
  </si>
  <si>
    <t>Rental Misc Charges - Room Clean Up Fee</t>
  </si>
  <si>
    <t xml:space="preserve">Usage Equipment Rental - Chair </t>
  </si>
  <si>
    <t>$0.25 each/day</t>
  </si>
  <si>
    <t>Usage Equipment Rental - Table</t>
  </si>
  <si>
    <t>$5 each/day</t>
  </si>
  <si>
    <t>Usage Equipment Rental - Scoreboard/Controls</t>
  </si>
  <si>
    <t>$35 each/day</t>
  </si>
  <si>
    <t>Usage Equipment Rental - Portable PA System</t>
  </si>
  <si>
    <t>$50 each/day</t>
  </si>
  <si>
    <t>Usage Equipment Rental - Volleyball Equipment</t>
  </si>
  <si>
    <t>$20 each/day</t>
  </si>
  <si>
    <t>Usage Equipment Rental - Badminton Equipment</t>
  </si>
  <si>
    <t>Usage Equipment Rental - TV/DVD/VCR/Gaming</t>
  </si>
  <si>
    <t>$30 each/day</t>
  </si>
  <si>
    <t>Field Rental</t>
  </si>
  <si>
    <t>External Group - Hour</t>
  </si>
  <si>
    <t>$60/hour + labor</t>
  </si>
  <si>
    <t>ISU Internal Group - Hour</t>
  </si>
  <si>
    <t>$25/hour + labor</t>
  </si>
  <si>
    <t>Ropes Course</t>
  </si>
  <si>
    <t>Rental Ropes Course RSO Open</t>
  </si>
  <si>
    <t>Rental Ropes Course RSO Restricted/Univ Dept.</t>
  </si>
  <si>
    <t>$30/court/hour + Labor</t>
  </si>
  <si>
    <t>Rental Ropes Course Conf. Rate/Non-Affiliated</t>
  </si>
  <si>
    <t>Non-Credit Instruction and Program/Event</t>
  </si>
  <si>
    <t>Lost Membership ID</t>
  </si>
  <si>
    <t>Lost/Damaged Equipment Fee</t>
  </si>
  <si>
    <t>Personal Training Fitness Assessment</t>
  </si>
  <si>
    <t>Personal Training Package</t>
  </si>
  <si>
    <t>Rec/Outdoor Sales Items</t>
  </si>
  <si>
    <t xml:space="preserve">Recreation Equpment Rental </t>
  </si>
  <si>
    <t>Intramurals</t>
  </si>
  <si>
    <t>No Show Fee</t>
  </si>
  <si>
    <t>Dual Leauge or Tourney Entry Fee</t>
  </si>
  <si>
    <t>Individual League or Tourney Entry Fee</t>
  </si>
  <si>
    <t>Team League Entry Fee</t>
  </si>
  <si>
    <t>Team Weekend Tourney Entry Fee</t>
  </si>
  <si>
    <t>Semester</t>
  </si>
  <si>
    <t>Locker Rental Full (Fall/Spring)</t>
  </si>
  <si>
    <t>Locker Rental Full (Summer)</t>
  </si>
  <si>
    <t>Locker Rental Half (Fall/Spring)</t>
  </si>
  <si>
    <t>Locker Rental Half (Summer)</t>
  </si>
  <si>
    <t>Locker/Towel Combo Full (Fall/Spring)</t>
  </si>
  <si>
    <t>Locker/Towel Combo Full (Summer)</t>
  </si>
  <si>
    <t>Locker/Towel Combo Half (Fall/Spring)</t>
  </si>
  <si>
    <t>Locker/Towel Combo Half (Summer)</t>
  </si>
  <si>
    <t>Membership - F/S/S/Family/Annuitant (Fall/Spring)</t>
  </si>
  <si>
    <t>Pro-rated Membership - F/S/S/Family/Annuitant (Fall/Spring)</t>
  </si>
  <si>
    <t>Membership - Alumni/Alumni Spouse (Fall/Spring)</t>
  </si>
  <si>
    <t>Pro-rated Membership - Alumni/Alumni Spouse (Fall/Spring)</t>
  </si>
  <si>
    <t>Membership - F/S/S/Family/Annuitant (Summer)</t>
  </si>
  <si>
    <t>Pro-rated Membership - F/S/S/Family/Annuitant (Summer)</t>
  </si>
  <si>
    <t>Membership - Alumni/Alumni Spouse (Summer)</t>
  </si>
  <si>
    <t>Pro-rated Membership - Alumni/Alumni Spouse (Summer)</t>
  </si>
  <si>
    <t>Membership - Stop Out Student (Fall/Spring)</t>
  </si>
  <si>
    <t>Pro-rated Membership - Stop Out Student (Fall/Spring)</t>
  </si>
  <si>
    <t>Membership - Stop Out Student (Summer)</t>
  </si>
  <si>
    <t>Pro-rated Membership - Stop Out Student (Summer)</t>
  </si>
  <si>
    <t>Pro-rated Membership II - Stop Out Summer (August 1 start)</t>
  </si>
  <si>
    <t>Towel Rental (Fall/Spring)</t>
  </si>
  <si>
    <t>Towel Rental (Summer)</t>
  </si>
  <si>
    <t>Adventure Program Trips</t>
  </si>
  <si>
    <t>Bowling and Billiards Center</t>
  </si>
  <si>
    <t>Billiards Table per hour - Student</t>
  </si>
  <si>
    <t>Billiards Table per hour - University</t>
  </si>
  <si>
    <t>Consistent identity of affiliations with the University</t>
  </si>
  <si>
    <t>Billiards Table per hour - Nonprofit</t>
  </si>
  <si>
    <t>Billiards Table per hour - Public</t>
  </si>
  <si>
    <t>Increased to maintain differentiation levels for different affiliations</t>
  </si>
  <si>
    <t>Bowling hourly rate per lane - RSO</t>
  </si>
  <si>
    <t>Bowling hourly rate per lane - University</t>
  </si>
  <si>
    <t>Bowling hourly rate per lane - Nonprofit</t>
  </si>
  <si>
    <t>Bowling hourly rate per lane - Public</t>
  </si>
  <si>
    <t>Bowling per game - Student</t>
  </si>
  <si>
    <t>Bowling per game - University</t>
  </si>
  <si>
    <t>Bowling per game - Nonprofit</t>
  </si>
  <si>
    <t>Bowling per game - Public</t>
  </si>
  <si>
    <t>Same as SFC Lockers (half)</t>
  </si>
  <si>
    <t>Daily Locker Lock Replacement for Lost Key</t>
  </si>
  <si>
    <t>Shoe rental - Student</t>
  </si>
  <si>
    <t>Shoe rental - University</t>
  </si>
  <si>
    <t>Shoe rental - Nonprofit</t>
  </si>
  <si>
    <t>Shoe rental - Public</t>
  </si>
  <si>
    <t>Table tennis per hour - Student</t>
  </si>
  <si>
    <t>Table tennis per hour - University</t>
  </si>
  <si>
    <t>Table tennis per hour - Non-profit</t>
  </si>
  <si>
    <t>Table tennis per hour - Public</t>
  </si>
  <si>
    <t>New reservation option - rate matches Student Fitness Center</t>
  </si>
  <si>
    <t>Rental Lobby Area University</t>
  </si>
  <si>
    <t>Rental Lobby Area Non-profit</t>
  </si>
  <si>
    <t>$35/hour + Labor</t>
  </si>
  <si>
    <t>New reservation option - rate calculated for non-profit differential</t>
  </si>
  <si>
    <t>Rental Lobby Area Public</t>
  </si>
  <si>
    <t>Rental gaming station - Student</t>
  </si>
  <si>
    <t>$10/hour</t>
  </si>
  <si>
    <t>Used only for dedicated rental reservation.  Not charged for drop-in</t>
  </si>
  <si>
    <t xml:space="preserve"> $10/hour </t>
  </si>
  <si>
    <t>Rental gaming station - University</t>
  </si>
  <si>
    <t>$12.50/hour</t>
  </si>
  <si>
    <t>Esports rates established according to benchmarking similar collegiate and for-profit venues</t>
  </si>
  <si>
    <t xml:space="preserve"> $12.50/hour </t>
  </si>
  <si>
    <t>Rental gaming station - Non-profit</t>
  </si>
  <si>
    <t>$14.00/hour</t>
  </si>
  <si>
    <t xml:space="preserve"> $14.00/hour </t>
  </si>
  <si>
    <t>Rental gaming station - Public</t>
  </si>
  <si>
    <t>$15.50/hour</t>
  </si>
  <si>
    <t xml:space="preserve"> $15.50/hour </t>
  </si>
  <si>
    <t>Rental gaming pod -Student/RSO</t>
  </si>
  <si>
    <t>$50/hour</t>
  </si>
  <si>
    <t>Esports rates established according to benchmarking similar collegiate and for-profit venues.</t>
  </si>
  <si>
    <t xml:space="preserve"> $50/hour </t>
  </si>
  <si>
    <t>Rental gaming pod - University</t>
  </si>
  <si>
    <t>$62.50/hour</t>
  </si>
  <si>
    <t xml:space="preserve"> $62.50/hour </t>
  </si>
  <si>
    <t>Rental gaming pod - Non-profit</t>
  </si>
  <si>
    <t>$$72.00/hour</t>
  </si>
  <si>
    <t>$72.00/hour</t>
  </si>
  <si>
    <t xml:space="preserve"> $72.00/hour </t>
  </si>
  <si>
    <t>Rental gaming pod - Public</t>
  </si>
  <si>
    <t>$80/hour</t>
  </si>
  <si>
    <t xml:space="preserve"> $80/hour </t>
  </si>
  <si>
    <t>Rental console station - Student</t>
  </si>
  <si>
    <t xml:space="preserve"> $20/hour </t>
  </si>
  <si>
    <t>Rental console station - University</t>
  </si>
  <si>
    <t xml:space="preserve"> $13/hour </t>
  </si>
  <si>
    <t>Rental console station - Non-profit</t>
  </si>
  <si>
    <t xml:space="preserve"> $28.75/hour </t>
  </si>
  <si>
    <t>Rental console station - Public</t>
  </si>
  <si>
    <t xml:space="preserve"> $31.25/hour </t>
  </si>
  <si>
    <t>Esports</t>
  </si>
  <si>
    <t>Rental broadcast room - Student</t>
  </si>
  <si>
    <t>$60/hour</t>
  </si>
  <si>
    <t>Rental broadcast room - University</t>
  </si>
  <si>
    <t>$75/hour</t>
  </si>
  <si>
    <t>Rental broadcast room - Non-profit</t>
  </si>
  <si>
    <t>$85/hour</t>
  </si>
  <si>
    <t>Rental broadcast room - Public</t>
  </si>
  <si>
    <t>$95/hour</t>
  </si>
  <si>
    <t>Rental varsity room - Student</t>
  </si>
  <si>
    <t>Rental varsity room - University</t>
  </si>
  <si>
    <t>Rental varsity room - Non-profit</t>
  </si>
  <si>
    <t>Rental varsity room - Public</t>
  </si>
  <si>
    <t>Rental team room - Student</t>
  </si>
  <si>
    <t>Rental team room - University</t>
  </si>
  <si>
    <t>$32/hour</t>
  </si>
  <si>
    <t>Rental team room - Non-profit</t>
  </si>
  <si>
    <t>$36/hour</t>
  </si>
  <si>
    <t>Rental team room - Public</t>
  </si>
  <si>
    <t>$40/hour</t>
  </si>
  <si>
    <t>Esports/Gaming Access</t>
  </si>
  <si>
    <t>Hourly Pass - University</t>
  </si>
  <si>
    <t>$5.00/hr</t>
  </si>
  <si>
    <t xml:space="preserve"> $5.00/hr </t>
  </si>
  <si>
    <t>Hourly Pass - Public</t>
  </si>
  <si>
    <t>$10.00/hr</t>
  </si>
  <si>
    <t xml:space="preserve"> $10.00/hr </t>
  </si>
  <si>
    <t>30 Day Pass - University</t>
  </si>
  <si>
    <t>30 Day Pass - Public</t>
  </si>
  <si>
    <t xml:space="preserve">Student Health Services </t>
  </si>
  <si>
    <t>Compliance Fee</t>
  </si>
  <si>
    <t>Front Door Fee</t>
  </si>
  <si>
    <t>Immunizations</t>
  </si>
  <si>
    <t>Injections</t>
  </si>
  <si>
    <t>Lab Fees</t>
  </si>
  <si>
    <t>Medical Goods</t>
  </si>
  <si>
    <t>Missed Appointment Fee</t>
  </si>
  <si>
    <t>Optional Health Fee - Student</t>
  </si>
  <si>
    <t>Prescriptions</t>
  </si>
  <si>
    <t>Psychiatrist - 15 Minute Appointment</t>
  </si>
  <si>
    <t>Psychiatrist - 30 Minute Appointment</t>
  </si>
  <si>
    <t>Psychiatrist - Initial Assessment</t>
  </si>
  <si>
    <t>Psych APRN - 30 Minute Appointment</t>
  </si>
  <si>
    <t>Psych APRN - Initial Assessment</t>
  </si>
  <si>
    <t>Radio Imaging</t>
  </si>
  <si>
    <t>University Housing Services (Other than BOT approved Board plans)</t>
  </si>
  <si>
    <t>Summer Conference Rates</t>
  </si>
  <si>
    <t xml:space="preserve">Multiple Occupancy </t>
  </si>
  <si>
    <t>Multiple Occupancy with Linens</t>
  </si>
  <si>
    <t>Single Occupancy</t>
  </si>
  <si>
    <t>Single Occupancy With Linens</t>
  </si>
  <si>
    <t>Apartment Occupancy</t>
  </si>
  <si>
    <t>N/A</t>
  </si>
  <si>
    <t>Apartment Occupancy With Linens</t>
  </si>
  <si>
    <t>Initial Payment for Room</t>
  </si>
  <si>
    <t>Cancellation Fees</t>
  </si>
  <si>
    <t>varies</t>
  </si>
  <si>
    <t>Damage Fees</t>
  </si>
  <si>
    <t>Judicial Fines</t>
  </si>
  <si>
    <t>New Student NR Applicatin Fee</t>
  </si>
  <si>
    <t>Tag Key Fees</t>
  </si>
  <si>
    <t>Break Housing</t>
  </si>
  <si>
    <t>$150/semester</t>
  </si>
  <si>
    <t>$175/semester</t>
  </si>
  <si>
    <t>University Laundry</t>
  </si>
  <si>
    <t>$1.50 per pound</t>
  </si>
  <si>
    <t>$1.55 per pound</t>
  </si>
  <si>
    <t>Rental Conference Room Conference Rate/Public</t>
  </si>
  <si>
    <t>Student Access and Accommodation Services</t>
  </si>
  <si>
    <t>Sign Language Interpreter</t>
  </si>
  <si>
    <t>30.00-52.00 per hour</t>
  </si>
  <si>
    <t>30.00-57.00 per hour</t>
  </si>
  <si>
    <t>50.00-110.00 per hour</t>
  </si>
  <si>
    <t>Brailled</t>
  </si>
  <si>
    <t>5.00/page</t>
  </si>
  <si>
    <t>.50/page</t>
  </si>
  <si>
    <t>PIAFor Tiger Graphic</t>
  </si>
  <si>
    <t>6.00/page</t>
  </si>
  <si>
    <t>2.00/page</t>
  </si>
  <si>
    <t>Student Counseling Services</t>
  </si>
  <si>
    <t>University Police</t>
  </si>
  <si>
    <t>Service call per hour (increase only for external clients)</t>
  </si>
  <si>
    <t>Service Call per hour on a University Holiday (increase only for external clients)</t>
  </si>
  <si>
    <t>Vice President Academic Affairs</t>
  </si>
  <si>
    <t>CIPD</t>
  </si>
  <si>
    <t>Media Conversion</t>
  </si>
  <si>
    <t>Teaching &amp; Research</t>
  </si>
  <si>
    <t>Audio Cassette to CD</t>
  </si>
  <si>
    <t>LP to CD</t>
  </si>
  <si>
    <t>VHS to DVD</t>
  </si>
  <si>
    <t>Other</t>
  </si>
  <si>
    <t>Print Charges</t>
  </si>
  <si>
    <t>Laser Jet 5si 600dpi 8.5 x 11</t>
  </si>
  <si>
    <t>Xerox 7760  8.5 x 11</t>
    <phoneticPr fontId="0" type="noConversion"/>
  </si>
  <si>
    <t>Xerox 7760  11 x 17</t>
    <phoneticPr fontId="0" type="noConversion"/>
  </si>
  <si>
    <t>Xerox 7760 12x18</t>
    <phoneticPr fontId="0" type="noConversion"/>
  </si>
  <si>
    <t>HP  Z6100 Poster Print</t>
    <phoneticPr fontId="0" type="noConversion"/>
  </si>
  <si>
    <t>Lamination/Drymount</t>
  </si>
  <si>
    <t>Dry Mount Tissue (40" Wide)</t>
  </si>
  <si>
    <t>Laminating film (43" wide)</t>
  </si>
  <si>
    <t>Poster Board</t>
  </si>
  <si>
    <t>Foam Core 48" x 96"</t>
  </si>
  <si>
    <t>Foam Core "40 x 60"</t>
  </si>
  <si>
    <t>Miscellaneous</t>
  </si>
  <si>
    <t>4" Easel</t>
    <phoneticPr fontId="0" type="noConversion"/>
  </si>
  <si>
    <t>6" Easel</t>
    <phoneticPr fontId="0" type="noConversion"/>
  </si>
  <si>
    <t>8" Easel</t>
    <phoneticPr fontId="0" type="noConversion"/>
  </si>
  <si>
    <t>10" Easel</t>
    <phoneticPr fontId="0" type="noConversion"/>
  </si>
  <si>
    <t>12" Easel</t>
    <phoneticPr fontId="0" type="noConversion"/>
  </si>
  <si>
    <t>18" Easel</t>
    <phoneticPr fontId="0" type="noConversion"/>
  </si>
  <si>
    <t>24" Easel</t>
    <phoneticPr fontId="0" type="noConversion"/>
  </si>
  <si>
    <t>VELCRO</t>
  </si>
  <si>
    <t>SPRAYMENT</t>
  </si>
  <si>
    <t>SMART Clinic</t>
  </si>
  <si>
    <t>Child Care Center</t>
  </si>
  <si>
    <t>Child of ISU Student Familes per week</t>
  </si>
  <si>
    <t>Child of ISU Faculty/Staff Families per week</t>
  </si>
  <si>
    <t>Enrollment Management</t>
  </si>
  <si>
    <t>UGD Admission application fee</t>
  </si>
  <si>
    <t>Diploma/Diploma Cover Replacement</t>
  </si>
  <si>
    <t>$                          4.00-12.00</t>
  </si>
  <si>
    <t>Certification Completion -verification and certificate</t>
  </si>
  <si>
    <t>Transcript Fee - Official Transcript</t>
  </si>
  <si>
    <t>Transcript fee - Unofficial Transcript</t>
  </si>
  <si>
    <t>University Testing Admin Fees</t>
  </si>
  <si>
    <t>$                        15.00-70.00</t>
  </si>
  <si>
    <t>$                        15.00-25.00</t>
  </si>
  <si>
    <t>UGD/GRAD/OIE Preview Fee</t>
  </si>
  <si>
    <t>UGD Winter Preview Fee</t>
  </si>
  <si>
    <t>TERO Fee</t>
  </si>
  <si>
    <t>College of Arts and Sciences</t>
  </si>
  <si>
    <t>Languages, Literatures &amp; Cultures - Proficiency Exam</t>
  </si>
  <si>
    <t>NA</t>
  </si>
  <si>
    <t>Vice President Finance and Planning</t>
  </si>
  <si>
    <t>Office of Parking and Transportation</t>
  </si>
  <si>
    <t>Business Permit</t>
  </si>
  <si>
    <t>Faculty/Staff Surface</t>
  </si>
  <si>
    <t>Lab Schools</t>
  </si>
  <si>
    <t>U-High</t>
  </si>
  <si>
    <t>N Univ Garage Blue Zone (Res Hall Storage)</t>
  </si>
  <si>
    <t>Park and Ride</t>
  </si>
  <si>
    <t>Motorcycle</t>
  </si>
  <si>
    <t>Reserved Spaces</t>
  </si>
  <si>
    <t>S103 (Student Storage)</t>
  </si>
  <si>
    <t>S81 (Student Storage)</t>
  </si>
  <si>
    <t>Student Apartments</t>
  </si>
  <si>
    <t>Cardinal Court</t>
  </si>
  <si>
    <t>Student Commuter</t>
  </si>
  <si>
    <t>School St Garage Blue Zone</t>
  </si>
  <si>
    <t>S Univ Garage Blue Zone (Res Hall Storage)</t>
  </si>
  <si>
    <t>S Univ Garage Upgrade (Roof parking) for Surface passes</t>
  </si>
  <si>
    <t>All-Garage Permit - Red Reserved Zones</t>
  </si>
  <si>
    <t>Vendor Business Permit</t>
  </si>
  <si>
    <t>Automotive Garage</t>
  </si>
  <si>
    <t>Labor per hour</t>
  </si>
  <si>
    <t>Fleet Rates Per Day</t>
  </si>
  <si>
    <t>Sedans</t>
  </si>
  <si>
    <t>$11.00/day + $0.44/mile</t>
  </si>
  <si>
    <t>$11.00/day + $0.47/mile</t>
  </si>
  <si>
    <t>$11.00/day + $0.49/mile</t>
  </si>
  <si>
    <t>$12.00/day + $0.52/mile</t>
  </si>
  <si>
    <t>$12.36/day + $0.54/mile</t>
  </si>
  <si>
    <t>7 Passenger Mini Vans and Accessible Vans</t>
  </si>
  <si>
    <t>$12.00/day + $0.46/mile</t>
  </si>
  <si>
    <t>$12.00/day + $0.49/mile</t>
  </si>
  <si>
    <t>$12.00/day + $0.51/mile</t>
  </si>
  <si>
    <t>$13.00/day + $0.55/mile</t>
  </si>
  <si>
    <t>$13.39/day + $0.57/mile</t>
  </si>
  <si>
    <t>Pick Up Truck</t>
  </si>
  <si>
    <t>$13.00/day + $0.51/mile</t>
  </si>
  <si>
    <t>$13.00/day + $0.54/mile</t>
  </si>
  <si>
    <t>$13.00/day + $0.56/mile</t>
  </si>
  <si>
    <t>$14.00/day + $0.60/mile</t>
  </si>
  <si>
    <t>$14.42/day + $0.62/mile</t>
  </si>
  <si>
    <t>8 and 12 Passenger Vans</t>
  </si>
  <si>
    <t>15 Passenger Mini Buses</t>
  </si>
  <si>
    <t>$16.00/day + $0.53/mile</t>
  </si>
  <si>
    <t>$16.00/day + $0.56/mile</t>
  </si>
  <si>
    <t>$16.00/day + $0.58/mile</t>
  </si>
  <si>
    <t>$17.00/day + $0.62/mile</t>
  </si>
  <si>
    <t>$17.51/day + $0.64/mile</t>
  </si>
  <si>
    <t>Box Truck</t>
  </si>
  <si>
    <t>Motor Pool</t>
  </si>
  <si>
    <t>Sedan</t>
  </si>
  <si>
    <t>$.44/mile</t>
  </si>
  <si>
    <t>0.59/mile</t>
  </si>
  <si>
    <t>0.67/mile</t>
  </si>
  <si>
    <t>0.71/mile</t>
  </si>
  <si>
    <t>0.73/mile</t>
  </si>
  <si>
    <t>Minivan</t>
  </si>
  <si>
    <t>$.46/mile</t>
  </si>
  <si>
    <t>0.61/mile</t>
  </si>
  <si>
    <t>0.69/mile</t>
  </si>
  <si>
    <t>0.75/mile</t>
  </si>
  <si>
    <t>Facilities Services</t>
  </si>
  <si>
    <t>Craft Shops</t>
  </si>
  <si>
    <t>Carpenters</t>
  </si>
  <si>
    <t>Electricians</t>
  </si>
  <si>
    <t>Painters</t>
  </si>
  <si>
    <t>Plumbers</t>
  </si>
  <si>
    <t>Maintenance</t>
  </si>
  <si>
    <t>Movers</t>
  </si>
  <si>
    <t>Welder</t>
  </si>
  <si>
    <t>Sr Machinist Welder</t>
  </si>
  <si>
    <t>General FM, Carp</t>
  </si>
  <si>
    <t>FM, Carp</t>
  </si>
  <si>
    <t xml:space="preserve">FM, Elec </t>
  </si>
  <si>
    <t>FM, Maintenance</t>
  </si>
  <si>
    <t>FM, Mover</t>
  </si>
  <si>
    <t>FM, Paint</t>
  </si>
  <si>
    <t>FM, Plumb</t>
  </si>
  <si>
    <t>Environmental Health and Safety</t>
  </si>
  <si>
    <t>Redbird EMS rate per hour</t>
  </si>
  <si>
    <t>$15/hour EMR; $17/hour EMT</t>
  </si>
  <si>
    <t>Redbird EMS rate per hour on University holiday/administrative closure</t>
  </si>
  <si>
    <t>CPR/AED Training</t>
  </si>
  <si>
    <t>Fit testing</t>
  </si>
  <si>
    <t>Heating Plant</t>
  </si>
  <si>
    <t>Assistant Chief (IV)</t>
  </si>
  <si>
    <t>Automation Tech I</t>
  </si>
  <si>
    <t>Automation Tech II</t>
  </si>
  <si>
    <t>Pipefitter</t>
  </si>
  <si>
    <t>Refrigeration Mechanic</t>
  </si>
  <si>
    <t>Stat Fireman (II)</t>
  </si>
  <si>
    <t>Stat Engineer (III)</t>
  </si>
  <si>
    <t>Water Operator</t>
  </si>
  <si>
    <t>FM, Pipefitter</t>
  </si>
  <si>
    <t>FM, Refrig Mech</t>
  </si>
  <si>
    <t>FM, Water Operator</t>
  </si>
  <si>
    <t>Keys (Employee Replacement Costs)</t>
  </si>
  <si>
    <t>Basic Door Key</t>
  </si>
  <si>
    <t>Access Control Credential</t>
  </si>
  <si>
    <t>X-Key (Non-Mastered)</t>
  </si>
  <si>
    <t>Janitor Closet</t>
  </si>
  <si>
    <t>Student Apartment/Room/Suite</t>
  </si>
  <si>
    <t>Euipment Room</t>
  </si>
  <si>
    <t>Sub-Master</t>
  </si>
  <si>
    <t>Master</t>
  </si>
  <si>
    <t>Elevator</t>
  </si>
  <si>
    <t>Sequence</t>
  </si>
  <si>
    <t>Grand Master</t>
  </si>
  <si>
    <t>Tech Zone</t>
  </si>
  <si>
    <t>Retail Technology Sales</t>
  </si>
  <si>
    <t xml:space="preserve">Diagnostic Fee </t>
  </si>
  <si>
    <t>Hardware Installation (nonwarranty) - Public rate</t>
  </si>
  <si>
    <t>Hardware Installation plus OS reinstall (if needed) - Public rate</t>
  </si>
  <si>
    <t>Data Backup</t>
  </si>
  <si>
    <t>Vice President University Advancement</t>
  </si>
  <si>
    <t>University Marketing and Communications</t>
  </si>
  <si>
    <t>Design</t>
  </si>
  <si>
    <t>1-10 hours</t>
  </si>
  <si>
    <t>11-20 hours</t>
  </si>
  <si>
    <t>21 + hours</t>
  </si>
  <si>
    <t>Video</t>
  </si>
  <si>
    <t>Video shoot per location</t>
  </si>
  <si>
    <t>Video editing per video</t>
  </si>
  <si>
    <t>Photography</t>
  </si>
  <si>
    <t>Hourly rate in addition to mileage and expenses (Mon-Fri, 8am-5pm)</t>
  </si>
  <si>
    <t>Hourly rate in addition to mileage and expenses (Mon-Fri, after 5pm and weekends)</t>
  </si>
  <si>
    <t>Headshots in UMC studio (per person)</t>
  </si>
  <si>
    <t>Environmental headshots one location on campus (up to 2 people) $125 weekends and after hours/$25 each additional person</t>
  </si>
  <si>
    <t>Environmental portraits (up to 3 walkable locations, per person) $125 weekends and after hours</t>
  </si>
  <si>
    <t>Photoshoot outside of B/N</t>
  </si>
  <si>
    <t>Hourly rate in addition to mileage and expenses</t>
  </si>
  <si>
    <t>Per hour archival retrieval of photos</t>
  </si>
  <si>
    <t>Intercollegiate Athletics</t>
  </si>
  <si>
    <t>See Athletics Facility Rental Tab</t>
  </si>
  <si>
    <t>Service Rates</t>
  </si>
  <si>
    <t>Fiscal Year 2027</t>
  </si>
  <si>
    <t>Bone Student Center/Braden Auditorium</t>
  </si>
  <si>
    <t>Event Management, Dining, and Hospitality</t>
  </si>
  <si>
    <t>FY 2023</t>
  </si>
  <si>
    <t>FY 2026</t>
  </si>
  <si>
    <t xml:space="preserve"> FY 2027 </t>
  </si>
  <si>
    <t>Public</t>
  </si>
  <si>
    <t>NFP</t>
  </si>
  <si>
    <t>University</t>
  </si>
  <si>
    <t>RSO</t>
  </si>
  <si>
    <r>
      <rPr>
        <b/>
        <sz val="11"/>
        <rFont val="Calibri"/>
        <family val="2"/>
        <scheme val="minor"/>
      </rPr>
      <t xml:space="preserve">NFP </t>
    </r>
    <r>
      <rPr>
        <b/>
        <sz val="11"/>
        <color rgb="FFFF0000"/>
        <rFont val="Calibri"/>
        <family val="2"/>
        <scheme val="minor"/>
      </rPr>
      <t>- 15% Discounts</t>
    </r>
  </si>
  <si>
    <r>
      <t xml:space="preserve">University -
</t>
    </r>
    <r>
      <rPr>
        <b/>
        <sz val="11"/>
        <color rgb="FFFF0000"/>
        <rFont val="Calibri"/>
        <family val="2"/>
        <scheme val="minor"/>
      </rPr>
      <t>40% Discount</t>
    </r>
  </si>
  <si>
    <t>RSO - 
50% Discount</t>
  </si>
  <si>
    <r>
      <t xml:space="preserve">NFP </t>
    </r>
    <r>
      <rPr>
        <b/>
        <sz val="11"/>
        <color rgb="FFFF0000"/>
        <rFont val="Calibri"/>
        <family val="2"/>
      </rPr>
      <t>- 10% Discounts</t>
    </r>
  </si>
  <si>
    <t>Room Rental</t>
  </si>
  <si>
    <t>EMDH Room Rental (see EMDH Room Rental Sheet)</t>
  </si>
  <si>
    <t>Cancellation/No Show Fee</t>
  </si>
  <si>
    <t>Open Building Fee for Holidays</t>
  </si>
  <si>
    <t>Violation of Catering Contract (Outside Food)</t>
  </si>
  <si>
    <t>Early / Late Access per hour</t>
  </si>
  <si>
    <t>$100 per hour</t>
  </si>
  <si>
    <t>Additional Rent for Admission greater than $10.00/ Commercial Sales</t>
  </si>
  <si>
    <t>No Charge</t>
  </si>
  <si>
    <t xml:space="preserve">Commercial table </t>
  </si>
  <si>
    <t>Informational Table (No Sales)</t>
  </si>
  <si>
    <t>Concourse Table, Commercial / Sales</t>
  </si>
  <si>
    <t>Meeting Room Table with Exhibit Cloth (For Commercial Event)</t>
  </si>
  <si>
    <t>Braden Auditorium</t>
  </si>
  <si>
    <t>Rent for Admission $10.00 or less for all or part of Braden</t>
  </si>
  <si>
    <t xml:space="preserve">65% of public </t>
  </si>
  <si>
    <t xml:space="preserve"> N/A </t>
  </si>
  <si>
    <t>Rent for Admission greater than $10.00: higher of the listed minimum or 10% of gross capped by user agreement</t>
  </si>
  <si>
    <t>$2140 /10% of gross</t>
  </si>
  <si>
    <t>Rent for Rehearsal (No audience)</t>
  </si>
  <si>
    <t>Outside Event Setup Package</t>
  </si>
  <si>
    <t>Plaza I, II, III (for 25 people)</t>
  </si>
  <si>
    <t>70% of public</t>
  </si>
  <si>
    <t>Plaza I, II, III (for 50 people)</t>
  </si>
  <si>
    <t>Plaza I, II, III (for 100 people)</t>
  </si>
  <si>
    <t>Brickyard Plaza (for 25 people)</t>
  </si>
  <si>
    <t>60% of public</t>
  </si>
  <si>
    <t>40% of public</t>
  </si>
  <si>
    <t>Brickyard Plaza (for 50 people)</t>
  </si>
  <si>
    <t xml:space="preserve">Brickyard Plaza (for 100 people) </t>
  </si>
  <si>
    <t>Menu Pricing (see EMDH sheet)</t>
  </si>
  <si>
    <t>Table Runner</t>
  </si>
  <si>
    <t>Item Not Available</t>
  </si>
  <si>
    <t>Specialty Table Runner</t>
  </si>
  <si>
    <t xml:space="preserve"> No Charge </t>
  </si>
  <si>
    <t>Centerpiece</t>
  </si>
  <si>
    <t>China Fee</t>
  </si>
  <si>
    <t>Skirting Fee</t>
  </si>
  <si>
    <t>Cloth Linen 52X52, 70X70</t>
  </si>
  <si>
    <t>Cloth Linen 88X88, 52X114</t>
  </si>
  <si>
    <t>Cloth Linen 90X156</t>
  </si>
  <si>
    <t>Server Fee per hour</t>
  </si>
  <si>
    <t>Culinary Attendant Charge per hour</t>
  </si>
  <si>
    <t>Corkage Fee </t>
  </si>
  <si>
    <t>Full Bar Fee</t>
  </si>
  <si>
    <t>Wine and Beer Bar Fee</t>
  </si>
  <si>
    <t>Additional Bartender per hour</t>
  </si>
  <si>
    <t>Additional Open Bar per person per hour</t>
  </si>
  <si>
    <t>Grill</t>
  </si>
  <si>
    <t>Additional Propane Tank (with grill rental)</t>
  </si>
  <si>
    <t>Surcharge if Minimum Guarantee is under 25 persons</t>
  </si>
  <si>
    <t>N/A - Charge for Minimum</t>
  </si>
  <si>
    <t>Operation</t>
  </si>
  <si>
    <t>Labor Rates per hour</t>
  </si>
  <si>
    <t>House Manager</t>
  </si>
  <si>
    <t>Event Security Supervisor</t>
  </si>
  <si>
    <t>Student Manager</t>
  </si>
  <si>
    <t>Event Security</t>
  </si>
  <si>
    <t>Ushers</t>
  </si>
  <si>
    <t>House Manager OT</t>
  </si>
  <si>
    <t>Event Security Supervisor OT</t>
  </si>
  <si>
    <t>Student Manager OT</t>
  </si>
  <si>
    <t>Section Manager OT</t>
  </si>
  <si>
    <t>Event Security OT</t>
  </si>
  <si>
    <t>Ushers OT</t>
  </si>
  <si>
    <t>Reset Fee</t>
  </si>
  <si>
    <t>Flag Set-Up</t>
  </si>
  <si>
    <t xml:space="preserve">No Charge </t>
  </si>
  <si>
    <t>Furniture Relocation Fee</t>
  </si>
  <si>
    <t>Union Stage Hands</t>
  </si>
  <si>
    <t>Negotiated Rate</t>
  </si>
  <si>
    <t>Negotiated rate</t>
  </si>
  <si>
    <t>Emergency Medical Services (EMT/EMR)</t>
  </si>
  <si>
    <t>see Environment Health</t>
  </si>
  <si>
    <t>Police Officer</t>
  </si>
  <si>
    <t>see University Police</t>
  </si>
  <si>
    <t>Event Security Contractual</t>
  </si>
  <si>
    <t>Equipment</t>
  </si>
  <si>
    <t>Chalk/Bulletin Board</t>
  </si>
  <si>
    <t>Cordon Ropes (per stand)</t>
  </si>
  <si>
    <t xml:space="preserve"> No charge </t>
  </si>
  <si>
    <t>Portable Curtain (per section)</t>
  </si>
  <si>
    <t xml:space="preserve">Dry Erase Board </t>
  </si>
  <si>
    <t>Flipchart</t>
  </si>
  <si>
    <t>Easel</t>
  </si>
  <si>
    <t>Standing Lectern</t>
  </si>
  <si>
    <t>Table Lectern</t>
  </si>
  <si>
    <t>Sign Standard</t>
  </si>
  <si>
    <t>Extension Cord</t>
  </si>
  <si>
    <t>Cart</t>
  </si>
  <si>
    <t>Conference Phone</t>
  </si>
  <si>
    <t>VOIP Phone</t>
  </si>
  <si>
    <t>Telephone Line</t>
  </si>
  <si>
    <t>Tripod Screen</t>
  </si>
  <si>
    <t>Hang Banner Fee</t>
  </si>
  <si>
    <t>Dance Floor and Staging</t>
  </si>
  <si>
    <t>Small 15x18</t>
  </si>
  <si>
    <t>Large 30x18</t>
  </si>
  <si>
    <t>Risers, Choral or Platform (per unit)</t>
  </si>
  <si>
    <t>Piano</t>
  </si>
  <si>
    <t>Upright</t>
  </si>
  <si>
    <t>Production Item Below</t>
  </si>
  <si>
    <t>Piano Tuning</t>
  </si>
  <si>
    <t>Parking</t>
  </si>
  <si>
    <t>Hooded Meters</t>
  </si>
  <si>
    <t>prevailing rate plus $1</t>
  </si>
  <si>
    <t>prevailing rate</t>
  </si>
  <si>
    <t>see parking rates plus $1</t>
  </si>
  <si>
    <t>Parking Chargeback</t>
  </si>
  <si>
    <t>See Parking Rates</t>
  </si>
  <si>
    <t>Marketing</t>
  </si>
  <si>
    <t>Digital Marketing EMDH Design</t>
  </si>
  <si>
    <t>Digital Marketing Client Design</t>
  </si>
  <si>
    <t>Production</t>
  </si>
  <si>
    <t>Ballroom Equipment Package</t>
  </si>
  <si>
    <t>Meeting Room Equipment Package</t>
  </si>
  <si>
    <t>Uplighting Package I</t>
  </si>
  <si>
    <t>Uplighting Package II (Brown Ballroom only)</t>
  </si>
  <si>
    <t>Technology Support (for client provided equipment)-flat rate- not per hour</t>
  </si>
  <si>
    <t>Technical Director</t>
  </si>
  <si>
    <t>Professional Staff</t>
  </si>
  <si>
    <t>Student Stage Manager</t>
  </si>
  <si>
    <t>Student Operator</t>
  </si>
  <si>
    <t>Technical Director OT</t>
  </si>
  <si>
    <t>Professional Staff OT</t>
  </si>
  <si>
    <t>Student Stage Manager OT</t>
  </si>
  <si>
    <t>Student Stagehand/Operator OT</t>
  </si>
  <si>
    <t>Audio</t>
  </si>
  <si>
    <t>CD Player</t>
  </si>
  <si>
    <t>Digital Recorder*</t>
  </si>
  <si>
    <t>Powered Speaker</t>
  </si>
  <si>
    <t>Media Distribution Box* (press box)</t>
  </si>
  <si>
    <t>Monitor System 1* (up to 4 mixes)</t>
  </si>
  <si>
    <t>Monitor System 2* (up to 8 mixes)</t>
  </si>
  <si>
    <t>Monitor System 3* (additional 8 mixes)</t>
  </si>
  <si>
    <t>PA additional Input *</t>
  </si>
  <si>
    <t>Circus, Old Main, Prairie I, Prairie II, Ballroom I, Ballroom II, or Activity room</t>
  </si>
  <si>
    <t>Ballroom III, or any Ballroom room combinations</t>
  </si>
  <si>
    <t>Prairie III, or any Prairie room combinations</t>
  </si>
  <si>
    <t>Braden</t>
  </si>
  <si>
    <t>PA Portable Mini System*</t>
  </si>
  <si>
    <t>Portable P.A. 0.5*</t>
  </si>
  <si>
    <t>Portable P.A. 1*</t>
  </si>
  <si>
    <t>Wireless Microphone*</t>
  </si>
  <si>
    <t>Eight Channel Mixer- Portable</t>
  </si>
  <si>
    <t>Video/ Screens (without Projector Rental)</t>
  </si>
  <si>
    <t>Blu-Ray/DVD</t>
  </si>
  <si>
    <t>Camera*</t>
  </si>
  <si>
    <t>PTZ Camera*</t>
  </si>
  <si>
    <t>Confidence Monitor 20''</t>
  </si>
  <si>
    <t>Video Switcher*</t>
  </si>
  <si>
    <t>Screen Only</t>
  </si>
  <si>
    <t>Screen Down Braden Front 30 x 60</t>
  </si>
  <si>
    <t>Computer/Data Projectors/Phones</t>
  </si>
  <si>
    <t>Video Conferencing Interface</t>
  </si>
  <si>
    <t>Meeting Owl</t>
  </si>
  <si>
    <t>Data Projector Braden (include screen)</t>
  </si>
  <si>
    <t>Data Projector</t>
  </si>
  <si>
    <t>Laptop Rental</t>
  </si>
  <si>
    <t>Laptop Wireless Presentation Clicker</t>
  </si>
  <si>
    <t>HDMI Cord</t>
  </si>
  <si>
    <t>VGA Cord</t>
  </si>
  <si>
    <t>Monitor - TV (Spotlight)</t>
  </si>
  <si>
    <t>Monitor - TV (Founder's Suite)</t>
  </si>
  <si>
    <t>Data Line</t>
  </si>
  <si>
    <t>Power Drop (per 20 amp circuit)*</t>
  </si>
  <si>
    <t>Upright**</t>
  </si>
  <si>
    <t>Grand Piano**</t>
  </si>
  <si>
    <t xml:space="preserve">Braden Lighting </t>
  </si>
  <si>
    <t>Pit Light*</t>
  </si>
  <si>
    <t>Additional Lights*</t>
  </si>
  <si>
    <t>Follow Spotlight* (per use)</t>
  </si>
  <si>
    <t>Full Stage Light*</t>
  </si>
  <si>
    <t>Gobo* (in stock includes light)</t>
  </si>
  <si>
    <t>Gobo* (custom, metal)</t>
  </si>
  <si>
    <t xml:space="preserve"> Cost + 10% </t>
  </si>
  <si>
    <t>Ballroom Lighting</t>
  </si>
  <si>
    <t>Standard Stage Lighting*</t>
  </si>
  <si>
    <t>Speaker Table Lighting*</t>
  </si>
  <si>
    <t>Portable Lighting and Effects</t>
  </si>
  <si>
    <t>Lighting Reception Truss* (including light)</t>
  </si>
  <si>
    <t>Mirror Ball*</t>
  </si>
  <si>
    <t>Haze Machine* (Ballroom &amp; Braden)</t>
  </si>
  <si>
    <t>Portable Light System*</t>
  </si>
  <si>
    <t>Smoke Machine* (Ballroom &amp; Braden)</t>
  </si>
  <si>
    <t>Strobe Lights*</t>
  </si>
  <si>
    <t>Chain Motor</t>
  </si>
  <si>
    <t>Confetti Cannon-Air Electric Stage Mortar (Confetti not included)</t>
  </si>
  <si>
    <t>Not Available</t>
  </si>
  <si>
    <t>Truss</t>
  </si>
  <si>
    <t>Lagging Bolt Hole Charge (Damage Fee)</t>
  </si>
  <si>
    <t>Lagging Screw Hole Charge (Damage Fee)</t>
  </si>
  <si>
    <t>Sound Kill (in and out)</t>
  </si>
  <si>
    <t>Towels</t>
  </si>
  <si>
    <t>Towels Replacement</t>
  </si>
  <si>
    <t>Box Office</t>
  </si>
  <si>
    <t>Box Office Ticket Printing Fee</t>
  </si>
  <si>
    <t>Braden Facility Fee (when admission is over $10)</t>
  </si>
  <si>
    <t>Ballroom Facility Fee (when admission is over $10)</t>
  </si>
  <si>
    <t>*Equipment may require additional labor charges.</t>
  </si>
  <si>
    <t>**FY26 rates adjusted to include piano tuning for comparison puposes.</t>
  </si>
  <si>
    <t>Rental Rates</t>
  </si>
  <si>
    <t>FY 19</t>
  </si>
  <si>
    <t>FY 2021</t>
  </si>
  <si>
    <t>FY 2027</t>
  </si>
  <si>
    <t>BASE RATE</t>
  </si>
  <si>
    <t>Nonprofit</t>
  </si>
  <si>
    <t>Room</t>
  </si>
  <si>
    <r>
      <t>Room Set-Up Fee</t>
    </r>
    <r>
      <rPr>
        <b/>
        <vertAlign val="superscript"/>
        <sz val="11"/>
        <rFont val="Calibri"/>
        <family val="2"/>
      </rPr>
      <t>1</t>
    </r>
  </si>
  <si>
    <r>
      <t>Full Day Room Rental</t>
    </r>
    <r>
      <rPr>
        <b/>
        <vertAlign val="superscript"/>
        <sz val="11"/>
        <rFont val="Calibri"/>
        <family val="2"/>
      </rPr>
      <t>2,3,4,5</t>
    </r>
  </si>
  <si>
    <r>
      <t>Full Day Food Minimum</t>
    </r>
    <r>
      <rPr>
        <b/>
        <vertAlign val="superscript"/>
        <sz val="11"/>
        <rFont val="Calibri"/>
        <family val="2"/>
      </rPr>
      <t>6</t>
    </r>
  </si>
  <si>
    <r>
      <t>Half Day Room Rental</t>
    </r>
    <r>
      <rPr>
        <b/>
        <vertAlign val="superscript"/>
        <sz val="11"/>
        <rFont val="Calibri"/>
        <family val="2"/>
      </rPr>
      <t>2,3,4,5</t>
    </r>
  </si>
  <si>
    <r>
      <t>Half Day Food Minimum</t>
    </r>
    <r>
      <rPr>
        <b/>
        <vertAlign val="superscript"/>
        <sz val="11"/>
        <rFont val="Calibri"/>
        <family val="2"/>
      </rPr>
      <t>6</t>
    </r>
  </si>
  <si>
    <r>
      <t>Saturday Evening Food and Hosted Beverage Minimum</t>
    </r>
    <r>
      <rPr>
        <b/>
        <vertAlign val="superscript"/>
        <sz val="11"/>
        <rFont val="Calibri"/>
        <family val="2"/>
      </rPr>
      <t>7</t>
    </r>
  </si>
  <si>
    <t>Full Day Room Rental is the Sum of Last Year's Room Set-Up Fee &amp; Full Day Room Rental 
(Last Year)</t>
  </si>
  <si>
    <t>Full Day Room Rental 2% Increase from Last Year</t>
  </si>
  <si>
    <t>Full Day Room Rental</t>
  </si>
  <si>
    <t>Difference from Last Year</t>
  </si>
  <si>
    <t>Full Day Food &amp; Hosted Beverage Minimum</t>
  </si>
  <si>
    <t>Half Day Room Rental</t>
  </si>
  <si>
    <t>Half Day Food &amp; Hosted Beverage Minimum</t>
  </si>
  <si>
    <t>Saturday Evening Room Rental</t>
  </si>
  <si>
    <t>Saturday Evening Food &amp; Hosted Beverage Minimum</t>
  </si>
  <si>
    <t>Full Day, Half Day and Saturday Evening Room Rental (Last Year)</t>
  </si>
  <si>
    <t>Full Day, Half Day and Saturday Evening Room Rental</t>
  </si>
  <si>
    <t>Brown Ballroom I, II, III</t>
  </si>
  <si>
    <t>Brown Ballroom I</t>
  </si>
  <si>
    <t>Brown Ballroom II</t>
  </si>
  <si>
    <t>Brown Ballroom III</t>
  </si>
  <si>
    <t>Circus</t>
  </si>
  <si>
    <t>Old Main</t>
  </si>
  <si>
    <t>Founder's Suite</t>
  </si>
  <si>
    <t>Spotlight</t>
  </si>
  <si>
    <t>NC</t>
  </si>
  <si>
    <t>Faculty/Staff Commons</t>
  </si>
  <si>
    <t>Prairie I, II, III</t>
  </si>
  <si>
    <t>1/3 Prairie</t>
  </si>
  <si>
    <t>Dobski Conference</t>
  </si>
  <si>
    <t>Auditorium Lounges</t>
  </si>
  <si>
    <t>Admissions Space</t>
  </si>
  <si>
    <t>SSB Room 376</t>
  </si>
  <si>
    <t>SSB Room 304</t>
  </si>
  <si>
    <t>SSB Room 314</t>
  </si>
  <si>
    <t>SSB Room 130</t>
  </si>
  <si>
    <t>FY21</t>
  </si>
  <si>
    <t>FY23</t>
  </si>
  <si>
    <t>FY26</t>
  </si>
  <si>
    <t>FY27</t>
  </si>
  <si>
    <t xml:space="preserve">1.  Room Rental fees are waived for all RSOs.  </t>
  </si>
  <si>
    <t>1.  Room Rental fees are waived for all RSOs except if tickets are sold.  (Certain limitations apply: chapter meetings 1x per week for 2 hours and dance practices 2x per week for 2 hours per group.</t>
  </si>
  <si>
    <t>2.  University clients are given a 70% discount off the Public Full Day Room Rental rate.</t>
  </si>
  <si>
    <t>2.  University clients are given a 72% discount off the Public Full Day Room Rental rate.</t>
  </si>
  <si>
    <t>2.  University clients are given a 73% discount off the Public Full Day Room Rental rate.</t>
  </si>
  <si>
    <t>3.  University clients do not receive Food &amp; Hosted Beverage Minimums.</t>
  </si>
  <si>
    <t>4.  Half Day Room Rental rates do not apply to University clients.</t>
  </si>
  <si>
    <t>5.  Nonprofit clients are given a 35% discount off the appropriate Public Room Rental rate.</t>
  </si>
  <si>
    <t>5.  Nonprofit clients are given a 25% discount off the appropriate Public Room Rental rate.</t>
  </si>
  <si>
    <t>5.  Nonprofit clients are given a 20% discount off the appropriate Public Room Rental rate.</t>
  </si>
  <si>
    <t xml:space="preserve">6.  For events four (4) hours or less, Public clients are given a Half Day Room Rental rate equal to a 40% discount off the Public Full Day Room Rental rate.  </t>
  </si>
  <si>
    <t>7. If the appropriate Food &amp; Hosted Beverage Minimum is met, Public and Nonprofit clients are given a 70% discount off the appropriate Room Rental rate.</t>
  </si>
  <si>
    <t>7.  If the appropriate Food &amp; Hosted Beverage Minimum is met, Public and Nonprofit clients are given a 70% discount off the appropriate Room Rental rate.</t>
  </si>
  <si>
    <t>8.  Public and Nonprofit clients receive a 50% discount on room rental on contiguous day events, after first day.</t>
  </si>
  <si>
    <t>Explanation of Changes</t>
  </si>
  <si>
    <t>1.  Propose merging the Room Set-up fee into the Room Rental fees so the Room Rental rates now equals the sum of the current Room Set-up fee and the Room Rental rate.  This change will allow us to manage Room Rental rates more simply in Caterease.  Instead of two separate charges for renting a room, the client gets one potentially discounted charge.  This will cause a minimal changes to rate amounts.</t>
  </si>
  <si>
    <t>2.  Propose correcting the Full Day Food &amp; Hosted Beverage Minimum formula.  It is now based on a reasonable cost per guest multiplied by 60% capacity of the room set up banquet style.  We had some inconsistencies in room capacity last year when calculating rates.</t>
  </si>
  <si>
    <t>3.  Propose that the Saturday Evening Food &amp; Hosted Beverage Minimum be subjectively adjusted to take into account the premium spaces and timeframe.</t>
  </si>
  <si>
    <t>4.  Propose adding a premium Room Rental rate option to rent the Ballroom, Prairie, or Admissions Space on Saturday evening without meeting the Saturday Evening Food &amp; Hosted Beverage Minimum.</t>
  </si>
  <si>
    <t>5.  Propose no longer requiring Public clients hosting Saturday evening events to meet the Saturday Evening Food &amp; Hosted Beverage Minimum.</t>
  </si>
  <si>
    <t>ISU ATHLETICS</t>
  </si>
  <si>
    <t>RENTAL RATES</t>
  </si>
  <si>
    <t>FY2023</t>
  </si>
  <si>
    <t>FY2026</t>
  </si>
  <si>
    <t>FY2027</t>
  </si>
  <si>
    <t>SPACE</t>
  </si>
  <si>
    <t>RATES</t>
  </si>
  <si>
    <t>CY</t>
  </si>
  <si>
    <t>BY</t>
  </si>
  <si>
    <t>Not For Profit</t>
  </si>
  <si>
    <t>weekday</t>
  </si>
  <si>
    <t>weekend</t>
  </si>
  <si>
    <t>Aaron Leetch Legacy Club</t>
  </si>
  <si>
    <t>$260/hr</t>
  </si>
  <si>
    <t>$310/hr</t>
  </si>
  <si>
    <t>$210/hr</t>
  </si>
  <si>
    <t>$170/hr</t>
  </si>
  <si>
    <t>$110/hr</t>
  </si>
  <si>
    <t>$160/hr</t>
  </si>
  <si>
    <t>$275/hr</t>
  </si>
  <si>
    <t>$325/hr</t>
  </si>
  <si>
    <t>$225/hr</t>
  </si>
  <si>
    <t>$175/hr</t>
  </si>
  <si>
    <t>$125/hr</t>
  </si>
  <si>
    <t>$180/hr</t>
  </si>
  <si>
    <t>Duffy Bass Field</t>
  </si>
  <si>
    <t>$160/game</t>
  </si>
  <si>
    <t>$250/game</t>
  </si>
  <si>
    <t>$175/game</t>
  </si>
  <si>
    <t>Duffy Bass Field (Game)</t>
  </si>
  <si>
    <t>$150/hr</t>
  </si>
  <si>
    <t>Duffy Bass Field (Practice)</t>
  </si>
  <si>
    <t>Gregory Street Tennis Courts</t>
  </si>
  <si>
    <t>$200/hr</t>
  </si>
  <si>
    <t>Hancock Stadium - Athletic Director's Suite &amp; Patio</t>
  </si>
  <si>
    <t>Hancock Stadium - Concourse</t>
  </si>
  <si>
    <t>Hancock Stadium - Field</t>
  </si>
  <si>
    <t>Hancock Stadium - Field (Practice)</t>
  </si>
  <si>
    <t>$250/hr</t>
  </si>
  <si>
    <t>Hancock Stadium - Field (Game)</t>
  </si>
  <si>
    <t>Hancock Stadium - President's Suite &amp; Patio</t>
  </si>
  <si>
    <t>Hancock Stadium 4th floor (media level)</t>
  </si>
  <si>
    <t>Horton Field House North Gym</t>
  </si>
  <si>
    <t>$185/hr</t>
  </si>
  <si>
    <t>$300/hr</t>
  </si>
  <si>
    <t>Horton Field House South Gym</t>
  </si>
  <si>
    <t>Horton Field House Track</t>
  </si>
  <si>
    <t>Horton Pool</t>
  </si>
  <si>
    <t>$40/hr</t>
  </si>
  <si>
    <t>$60/hr</t>
  </si>
  <si>
    <t>$80/hr</t>
  </si>
  <si>
    <t>$100/hr</t>
  </si>
  <si>
    <t>Indoor Practice Facility (Dome) Apr 1-Oct 31</t>
  </si>
  <si>
    <t>$375/hr</t>
  </si>
  <si>
    <t>Indoor Practice Facility (Dome) Nov 1-Mar 31</t>
  </si>
  <si>
    <t>Redbird Arena Concourse/Upper Bowl</t>
  </si>
  <si>
    <t>CEFCU Arena Concourse/Upper Bowl</t>
  </si>
  <si>
    <t>Redbird Arena Floor</t>
  </si>
  <si>
    <t>$3,000/day</t>
  </si>
  <si>
    <t>$2,700/day</t>
  </si>
  <si>
    <t>$2,500/day</t>
  </si>
  <si>
    <t>$2,750/day</t>
  </si>
  <si>
    <t>CEFCU Arena Floor (Daily)</t>
  </si>
  <si>
    <t>CEFCU Arena Floor (Hourly Court In) *Max of 4 hours</t>
  </si>
  <si>
    <t>CEFCU Arena Floor (Hourly Court Out) *Max of 4 hours</t>
  </si>
  <si>
    <t>Redbird Arena Legends Room</t>
  </si>
  <si>
    <t>$135/hr</t>
  </si>
  <si>
    <t>CEFCU Arena Legends Room</t>
  </si>
  <si>
    <t>Track &amp; Field Complex</t>
  </si>
  <si>
    <t xml:space="preserve">Hancock Wedding Ceremony </t>
  </si>
  <si>
    <t>n/a</t>
  </si>
  <si>
    <t>Hancock Wedding Ceremony, Cocktail Hour, Reception</t>
  </si>
  <si>
    <t>Hancock Wedding Reception</t>
  </si>
  <si>
    <t>Hancock Wedding Reception &amp; Cocktail Hour</t>
  </si>
  <si>
    <t xml:space="preserve">special event quotes available upon request // additional Athletic spaces available upon request </t>
  </si>
  <si>
    <t xml:space="preserve">Special event quotes available upon request // additional Athletic spaces available upon request </t>
  </si>
  <si>
    <t>Additional Fees for Use of Equipment</t>
  </si>
  <si>
    <t>* Additional Fees for Ticket Services and Video Production</t>
  </si>
  <si>
    <t xml:space="preserve"> Additional Fees for Ticket Services and Video Production</t>
  </si>
  <si>
    <r>
      <t>University -</t>
    </r>
    <r>
      <rPr>
        <b/>
        <sz val="11"/>
        <color rgb="FFFF0000"/>
        <rFont val="Calibri"/>
      </rPr>
      <t xml:space="preserve">
40% Discount</t>
    </r>
  </si>
  <si>
    <t>RSO -
50%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</si>
</sst>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u/>
      <sz val="1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0"/>
      <name val="Calibri"/>
      <family val="2"/>
      <scheme val="minor"/>
    </font>
    <font>
      <b/>
      <sz val="14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i/>
      <sz val="11"/>
      <name val="Calibri"/>
      <family val="2"/>
    </font>
    <font>
      <b/>
      <u/>
      <sz val="11"/>
      <name val="Calibri"/>
      <family val="2"/>
    </font>
    <font>
      <b/>
      <i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</font>
    <font>
      <b/>
      <sz val="16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</font>
    <font>
      <b/>
      <sz val="11"/>
      <color rgb="FF000000"/>
      <name val="Calibri"/>
    </font>
    <font>
      <sz val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608">
    <xf numFmtId="0" fontId="0" fillId="0" borderId="0" xfId="0"/>
    <xf numFmtId="0" fontId="6" fillId="5" borderId="22" xfId="0" applyFont="1" applyFill="1" applyBorder="1"/>
    <xf numFmtId="0" fontId="6" fillId="5" borderId="23" xfId="0" applyFont="1" applyFill="1" applyBorder="1"/>
    <xf numFmtId="44" fontId="8" fillId="0" borderId="9" xfId="1" applyFont="1" applyBorder="1"/>
    <xf numFmtId="44" fontId="8" fillId="0" borderId="16" xfId="1" applyFont="1" applyBorder="1"/>
    <xf numFmtId="44" fontId="8" fillId="0" borderId="9" xfId="1" applyFont="1" applyFill="1" applyBorder="1"/>
    <xf numFmtId="0" fontId="6" fillId="5" borderId="24" xfId="0" applyFont="1" applyFill="1" applyBorder="1" applyAlignment="1">
      <alignment horizontal="center"/>
    </xf>
    <xf numFmtId="44" fontId="8" fillId="0" borderId="17" xfId="1" applyFont="1" applyBorder="1"/>
    <xf numFmtId="44" fontId="8" fillId="0" borderId="21" xfId="1" applyFont="1" applyBorder="1"/>
    <xf numFmtId="44" fontId="8" fillId="0" borderId="10" xfId="1" applyFont="1" applyBorder="1"/>
    <xf numFmtId="44" fontId="8" fillId="0" borderId="10" xfId="1" applyFont="1" applyBorder="1" applyAlignment="1">
      <alignment horizontal="right"/>
    </xf>
    <xf numFmtId="44" fontId="8" fillId="0" borderId="16" xfId="1" applyFont="1" applyBorder="1" applyAlignment="1">
      <alignment horizontal="right"/>
    </xf>
    <xf numFmtId="44" fontId="8" fillId="0" borderId="9" xfId="1" applyFont="1" applyFill="1" applyBorder="1" applyAlignment="1">
      <alignment horizontal="center" wrapText="1"/>
    </xf>
    <xf numFmtId="9" fontId="8" fillId="0" borderId="9" xfId="2" applyFont="1" applyFill="1" applyBorder="1"/>
    <xf numFmtId="44" fontId="8" fillId="0" borderId="9" xfId="1" applyFont="1" applyFill="1" applyBorder="1" applyAlignment="1">
      <alignment horizontal="right"/>
    </xf>
    <xf numFmtId="44" fontId="8" fillId="0" borderId="16" xfId="1" applyFont="1" applyBorder="1" applyAlignment="1">
      <alignment horizontal="left" vertical="center" wrapText="1"/>
    </xf>
    <xf numFmtId="44" fontId="8" fillId="0" borderId="9" xfId="1" applyFont="1" applyBorder="1" applyAlignment="1">
      <alignment horizontal="right"/>
    </xf>
    <xf numFmtId="44" fontId="8" fillId="0" borderId="16" xfId="1" applyFont="1" applyFill="1" applyBorder="1"/>
    <xf numFmtId="44" fontId="8" fillId="0" borderId="19" xfId="1" applyFont="1" applyFill="1" applyBorder="1"/>
    <xf numFmtId="44" fontId="8" fillId="0" borderId="0" xfId="1" applyFont="1" applyFill="1" applyBorder="1"/>
    <xf numFmtId="44" fontId="8" fillId="0" borderId="0" xfId="1" applyFont="1" applyFill="1" applyBorder="1" applyAlignment="1">
      <alignment horizontal="right"/>
    </xf>
    <xf numFmtId="44" fontId="8" fillId="0" borderId="4" xfId="1" applyFont="1" applyFill="1" applyBorder="1" applyAlignment="1">
      <alignment horizontal="right"/>
    </xf>
    <xf numFmtId="44" fontId="8" fillId="0" borderId="4" xfId="1" applyFont="1" applyFill="1" applyBorder="1" applyAlignment="1" applyProtection="1">
      <alignment horizontal="right"/>
      <protection locked="0"/>
    </xf>
    <xf numFmtId="44" fontId="4" fillId="0" borderId="0" xfId="1" applyFont="1" applyFill="1" applyBorder="1" applyAlignment="1">
      <alignment horizontal="right"/>
    </xf>
    <xf numFmtId="9" fontId="5" fillId="0" borderId="0" xfId="2" applyFont="1" applyFill="1" applyBorder="1" applyAlignment="1">
      <alignment horizontal="center"/>
    </xf>
    <xf numFmtId="9" fontId="2" fillId="0" borderId="0" xfId="2" applyFont="1"/>
    <xf numFmtId="9" fontId="2" fillId="0" borderId="0" xfId="2" applyFont="1" applyBorder="1"/>
    <xf numFmtId="164" fontId="5" fillId="0" borderId="0" xfId="3" applyNumberFormat="1" applyFont="1"/>
    <xf numFmtId="9" fontId="3" fillId="0" borderId="0" xfId="2" applyFont="1"/>
    <xf numFmtId="8" fontId="12" fillId="8" borderId="4" xfId="4" applyNumberFormat="1" applyFont="1" applyFill="1" applyBorder="1" applyAlignment="1">
      <alignment horizontal="center" vertical="center" wrapText="1"/>
    </xf>
    <xf numFmtId="1" fontId="13" fillId="0" borderId="0" xfId="4" applyNumberFormat="1" applyFont="1"/>
    <xf numFmtId="44" fontId="11" fillId="0" borderId="4" xfId="1" applyFont="1" applyFill="1" applyBorder="1" applyAlignment="1" applyProtection="1">
      <alignment horizontal="right"/>
      <protection locked="0"/>
    </xf>
    <xf numFmtId="0" fontId="8" fillId="0" borderId="0" xfId="0" applyFont="1"/>
    <xf numFmtId="44" fontId="8" fillId="0" borderId="36" xfId="1" applyFont="1" applyFill="1" applyBorder="1" applyAlignment="1">
      <alignment horizontal="right"/>
    </xf>
    <xf numFmtId="44" fontId="11" fillId="0" borderId="36" xfId="1" applyFont="1" applyFill="1" applyBorder="1" applyAlignment="1" applyProtection="1">
      <alignment horizontal="right"/>
      <protection locked="0"/>
    </xf>
    <xf numFmtId="44" fontId="8" fillId="0" borderId="36" xfId="1" applyFont="1" applyFill="1" applyBorder="1" applyAlignment="1" applyProtection="1">
      <alignment horizontal="right"/>
      <protection locked="0"/>
    </xf>
    <xf numFmtId="44" fontId="8" fillId="0" borderId="25" xfId="1" applyFont="1" applyFill="1" applyBorder="1" applyAlignment="1" applyProtection="1">
      <alignment horizontal="right"/>
      <protection locked="0"/>
    </xf>
    <xf numFmtId="164" fontId="5" fillId="10" borderId="41" xfId="3" applyNumberFormat="1" applyFont="1" applyFill="1" applyBorder="1"/>
    <xf numFmtId="164" fontId="5" fillId="10" borderId="24" xfId="3" applyNumberFormat="1" applyFont="1" applyFill="1" applyBorder="1"/>
    <xf numFmtId="44" fontId="8" fillId="0" borderId="38" xfId="1" applyFont="1" applyFill="1" applyBorder="1" applyAlignment="1">
      <alignment horizontal="right"/>
    </xf>
    <xf numFmtId="44" fontId="8" fillId="0" borderId="39" xfId="1" applyFont="1" applyFill="1" applyBorder="1" applyAlignment="1">
      <alignment horizontal="right"/>
    </xf>
    <xf numFmtId="44" fontId="8" fillId="0" borderId="0" xfId="1" applyFont="1" applyBorder="1" applyAlignment="1">
      <alignment horizontal="right"/>
    </xf>
    <xf numFmtId="0" fontId="8" fillId="0" borderId="7" xfId="0" applyFont="1" applyBorder="1"/>
    <xf numFmtId="0" fontId="8" fillId="0" borderId="17" xfId="0" applyFont="1" applyBorder="1" applyAlignment="1">
      <alignment wrapText="1"/>
    </xf>
    <xf numFmtId="44" fontId="8" fillId="0" borderId="7" xfId="1" applyFont="1" applyBorder="1"/>
    <xf numFmtId="44" fontId="8" fillId="0" borderId="0" xfId="1" applyFont="1" applyBorder="1"/>
    <xf numFmtId="44" fontId="8" fillId="0" borderId="17" xfId="1" applyFont="1" applyBorder="1" applyAlignment="1">
      <alignment horizontal="right"/>
    </xf>
    <xf numFmtId="44" fontId="8" fillId="0" borderId="7" xfId="1" applyFont="1" applyBorder="1" applyAlignment="1">
      <alignment horizontal="right"/>
    </xf>
    <xf numFmtId="44" fontId="8" fillId="0" borderId="7" xfId="1" applyFont="1" applyFill="1" applyBorder="1"/>
    <xf numFmtId="44" fontId="8" fillId="0" borderId="17" xfId="1" applyFont="1" applyFill="1" applyBorder="1"/>
    <xf numFmtId="44" fontId="9" fillId="0" borderId="7" xfId="1" applyFont="1" applyFill="1" applyBorder="1"/>
    <xf numFmtId="44" fontId="8" fillId="0" borderId="32" xfId="1" applyFont="1" applyFill="1" applyBorder="1"/>
    <xf numFmtId="44" fontId="9" fillId="0" borderId="7" xfId="1" applyFont="1" applyBorder="1"/>
    <xf numFmtId="0" fontId="8" fillId="0" borderId="17" xfId="0" applyFont="1" applyBorder="1"/>
    <xf numFmtId="8" fontId="12" fillId="9" borderId="4" xfId="4" applyNumberFormat="1" applyFont="1" applyFill="1" applyBorder="1" applyAlignment="1">
      <alignment horizontal="center" vertical="center" wrapText="1"/>
    </xf>
    <xf numFmtId="164" fontId="12" fillId="8" borderId="4" xfId="4" applyNumberFormat="1" applyFont="1" applyFill="1" applyBorder="1" applyAlignment="1">
      <alignment horizontal="center" vertical="center" wrapText="1"/>
    </xf>
    <xf numFmtId="44" fontId="8" fillId="0" borderId="31" xfId="1" applyFont="1" applyFill="1" applyBorder="1"/>
    <xf numFmtId="44" fontId="8" fillId="0" borderId="6" xfId="1" applyFont="1" applyBorder="1"/>
    <xf numFmtId="44" fontId="8" fillId="0" borderId="1" xfId="1" applyFont="1" applyFill="1" applyBorder="1"/>
    <xf numFmtId="44" fontId="8" fillId="0" borderId="3" xfId="1" applyFont="1" applyFill="1" applyBorder="1"/>
    <xf numFmtId="44" fontId="8" fillId="0" borderId="15" xfId="1" applyFont="1" applyFill="1" applyBorder="1"/>
    <xf numFmtId="44" fontId="8" fillId="0" borderId="1" xfId="1" applyFont="1" applyFill="1" applyBorder="1" applyAlignment="1">
      <alignment horizontal="right"/>
    </xf>
    <xf numFmtId="44" fontId="8" fillId="0" borderId="42" xfId="1" applyFont="1" applyFill="1" applyBorder="1"/>
    <xf numFmtId="44" fontId="8" fillId="0" borderId="42" xfId="1" applyFont="1" applyFill="1" applyBorder="1" applyAlignment="1">
      <alignment horizontal="right"/>
    </xf>
    <xf numFmtId="44" fontId="8" fillId="0" borderId="2" xfId="1" applyFont="1" applyFill="1" applyBorder="1"/>
    <xf numFmtId="44" fontId="8" fillId="0" borderId="3" xfId="1" applyFont="1" applyFill="1" applyBorder="1" applyAlignment="1">
      <alignment horizontal="right"/>
    </xf>
    <xf numFmtId="44" fontId="8" fillId="0" borderId="21" xfId="1" applyFont="1" applyBorder="1" applyAlignment="1">
      <alignment horizontal="center" wrapText="1"/>
    </xf>
    <xf numFmtId="44" fontId="8" fillId="0" borderId="2" xfId="1" applyFont="1" applyBorder="1"/>
    <xf numFmtId="44" fontId="8" fillId="0" borderId="1" xfId="1" applyFont="1" applyBorder="1"/>
    <xf numFmtId="44" fontId="8" fillId="0" borderId="2" xfId="1" applyFont="1" applyBorder="1" applyAlignment="1">
      <alignment horizontal="right"/>
    </xf>
    <xf numFmtId="44" fontId="8" fillId="0" borderId="2" xfId="1" applyFont="1" applyBorder="1" applyAlignment="1">
      <alignment horizontal="right" wrapText="1"/>
    </xf>
    <xf numFmtId="44" fontId="8" fillId="0" borderId="30" xfId="1" applyFont="1" applyBorder="1"/>
    <xf numFmtId="44" fontId="8" fillId="0" borderId="30" xfId="1" applyFont="1" applyBorder="1" applyAlignment="1">
      <alignment horizontal="right"/>
    </xf>
    <xf numFmtId="44" fontId="8" fillId="0" borderId="30" xfId="1" applyFont="1" applyBorder="1" applyAlignment="1">
      <alignment horizontal="right" wrapText="1"/>
    </xf>
    <xf numFmtId="44" fontId="8" fillId="0" borderId="3" xfId="1" applyFont="1" applyBorder="1"/>
    <xf numFmtId="44" fontId="8" fillId="0" borderId="14" xfId="1" applyFont="1" applyBorder="1"/>
    <xf numFmtId="44" fontId="8" fillId="0" borderId="29" xfId="1" applyFont="1" applyFill="1" applyBorder="1"/>
    <xf numFmtId="8" fontId="8" fillId="0" borderId="30" xfId="1" applyNumberFormat="1" applyFont="1" applyBorder="1" applyAlignment="1">
      <alignment horizontal="right"/>
    </xf>
    <xf numFmtId="8" fontId="8" fillId="0" borderId="31" xfId="1" applyNumberFormat="1" applyFont="1" applyFill="1" applyBorder="1" applyAlignment="1">
      <alignment horizontal="right"/>
    </xf>
    <xf numFmtId="0" fontId="15" fillId="0" borderId="0" xfId="4" applyFont="1" applyAlignment="1">
      <alignment horizontal="center"/>
    </xf>
    <xf numFmtId="44" fontId="8" fillId="0" borderId="0" xfId="1" applyFont="1" applyFill="1" applyBorder="1" applyAlignment="1"/>
    <xf numFmtId="44" fontId="8" fillId="0" borderId="30" xfId="1" applyFont="1" applyFill="1" applyBorder="1"/>
    <xf numFmtId="0" fontId="6" fillId="0" borderId="0" xfId="0" applyFont="1" applyAlignment="1">
      <alignment horizontal="center"/>
    </xf>
    <xf numFmtId="44" fontId="8" fillId="0" borderId="0" xfId="1" applyFont="1" applyFill="1" applyBorder="1" applyAlignment="1">
      <alignment horizontal="center" wrapText="1"/>
    </xf>
    <xf numFmtId="9" fontId="8" fillId="0" borderId="0" xfId="2" applyFont="1" applyFill="1" applyBorder="1"/>
    <xf numFmtId="44" fontId="8" fillId="0" borderId="0" xfId="1" applyFont="1" applyFill="1" applyBorder="1" applyAlignment="1">
      <alignment horizontal="left" vertical="center" wrapText="1"/>
    </xf>
    <xf numFmtId="44" fontId="8" fillId="0" borderId="0" xfId="1" applyFont="1" applyFill="1" applyBorder="1" applyAlignment="1">
      <alignment horizontal="right" wrapText="1"/>
    </xf>
    <xf numFmtId="8" fontId="8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44" fontId="8" fillId="0" borderId="0" xfId="1" quotePrefix="1" applyFont="1" applyFill="1" applyBorder="1" applyAlignment="1">
      <alignment horizontal="right"/>
    </xf>
    <xf numFmtId="44" fontId="9" fillId="0" borderId="0" xfId="1" applyFont="1" applyFill="1" applyBorder="1"/>
    <xf numFmtId="0" fontId="7" fillId="0" borderId="6" xfId="0" applyFont="1" applyBorder="1" applyAlignment="1">
      <alignment horizontal="center" vertical="center"/>
    </xf>
    <xf numFmtId="44" fontId="8" fillId="0" borderId="28" xfId="1" applyFont="1" applyBorder="1"/>
    <xf numFmtId="44" fontId="8" fillId="0" borderId="42" xfId="1" applyFont="1" applyBorder="1"/>
    <xf numFmtId="44" fontId="8" fillId="0" borderId="30" xfId="1" quotePrefix="1" applyFont="1" applyBorder="1" applyAlignment="1">
      <alignment horizontal="right"/>
    </xf>
    <xf numFmtId="44" fontId="8" fillId="0" borderId="32" xfId="1" applyFont="1" applyBorder="1"/>
    <xf numFmtId="44" fontId="8" fillId="0" borderId="32" xfId="1" applyFont="1" applyBorder="1" applyAlignment="1">
      <alignment horizontal="right"/>
    </xf>
    <xf numFmtId="44" fontId="8" fillId="0" borderId="32" xfId="1" quotePrefix="1" applyFont="1" applyBorder="1" applyAlignment="1">
      <alignment horizontal="right"/>
    </xf>
    <xf numFmtId="44" fontId="8" fillId="0" borderId="29" xfId="1" applyFont="1" applyBorder="1"/>
    <xf numFmtId="0" fontId="7" fillId="0" borderId="29" xfId="0" applyFont="1" applyBorder="1" applyAlignment="1">
      <alignment horizontal="center" vertical="center"/>
    </xf>
    <xf numFmtId="0" fontId="6" fillId="5" borderId="44" xfId="0" applyFont="1" applyFill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 applyAlignment="1">
      <alignment wrapText="1"/>
    </xf>
    <xf numFmtId="44" fontId="14" fillId="0" borderId="0" xfId="1" applyFont="1" applyFill="1" applyBorder="1" applyAlignment="1">
      <alignment horizontal="center"/>
    </xf>
    <xf numFmtId="44" fontId="8" fillId="0" borderId="31" xfId="1" applyFont="1" applyBorder="1" applyAlignment="1">
      <alignment horizontal="right"/>
    </xf>
    <xf numFmtId="9" fontId="8" fillId="0" borderId="30" xfId="2" applyFont="1" applyFill="1" applyBorder="1"/>
    <xf numFmtId="44" fontId="8" fillId="0" borderId="30" xfId="1" applyFont="1" applyFill="1" applyBorder="1" applyAlignment="1">
      <alignment horizontal="right"/>
    </xf>
    <xf numFmtId="8" fontId="12" fillId="8" borderId="0" xfId="4" applyNumberFormat="1" applyFont="1" applyFill="1" applyAlignment="1">
      <alignment horizontal="center" vertical="center" wrapText="1"/>
    </xf>
    <xf numFmtId="8" fontId="12" fillId="9" borderId="0" xfId="4" applyNumberFormat="1" applyFont="1" applyFill="1" applyAlignment="1">
      <alignment horizontal="center" vertical="center" wrapText="1"/>
    </xf>
    <xf numFmtId="8" fontId="12" fillId="3" borderId="4" xfId="4" applyNumberFormat="1" applyFont="1" applyFill="1" applyBorder="1" applyAlignment="1">
      <alignment horizontal="center" vertical="center" wrapText="1"/>
    </xf>
    <xf numFmtId="8" fontId="12" fillId="3" borderId="0" xfId="4" applyNumberFormat="1" applyFont="1" applyFill="1" applyAlignment="1">
      <alignment horizontal="center" vertical="center" wrapText="1"/>
    </xf>
    <xf numFmtId="164" fontId="8" fillId="0" borderId="3" xfId="3" applyNumberFormat="1" applyFont="1" applyBorder="1" applyAlignment="1">
      <alignment horizontal="left"/>
    </xf>
    <xf numFmtId="164" fontId="8" fillId="0" borderId="36" xfId="6" applyNumberFormat="1" applyFont="1" applyBorder="1" applyAlignment="1" applyProtection="1">
      <alignment horizontal="right"/>
      <protection locked="0"/>
    </xf>
    <xf numFmtId="164" fontId="8" fillId="0" borderId="4" xfId="3" applyNumberFormat="1" applyFont="1" applyBorder="1" applyAlignment="1">
      <alignment horizontal="right"/>
    </xf>
    <xf numFmtId="164" fontId="8" fillId="0" borderId="10" xfId="3" applyNumberFormat="1" applyFont="1" applyBorder="1" applyAlignment="1">
      <alignment horizontal="right"/>
    </xf>
    <xf numFmtId="164" fontId="8" fillId="0" borderId="3" xfId="3" applyNumberFormat="1" applyFont="1" applyBorder="1" applyAlignment="1">
      <alignment horizontal="right"/>
    </xf>
    <xf numFmtId="164" fontId="8" fillId="0" borderId="25" xfId="6" applyNumberFormat="1" applyFont="1" applyBorder="1" applyAlignment="1" applyProtection="1">
      <alignment horizontal="right" wrapText="1"/>
      <protection locked="0"/>
    </xf>
    <xf numFmtId="164" fontId="8" fillId="0" borderId="10" xfId="6" applyNumberFormat="1" applyFont="1" applyBorder="1" applyAlignment="1" applyProtection="1">
      <alignment horizontal="right" wrapText="1"/>
      <protection locked="0"/>
    </xf>
    <xf numFmtId="164" fontId="8" fillId="0" borderId="4" xfId="6" applyNumberFormat="1" applyFont="1" applyBorder="1" applyAlignment="1" applyProtection="1">
      <alignment horizontal="right"/>
      <protection locked="0"/>
    </xf>
    <xf numFmtId="44" fontId="8" fillId="0" borderId="37" xfId="1" applyFont="1" applyFill="1" applyBorder="1" applyAlignment="1" applyProtection="1">
      <alignment horizontal="right"/>
      <protection locked="0"/>
    </xf>
    <xf numFmtId="164" fontId="8" fillId="0" borderId="36" xfId="6" applyNumberFormat="1" applyFont="1" applyBorder="1" applyAlignment="1">
      <alignment horizontal="right" vertical="top" wrapText="1"/>
    </xf>
    <xf numFmtId="164" fontId="8" fillId="0" borderId="4" xfId="6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vertical="center"/>
    </xf>
    <xf numFmtId="164" fontId="6" fillId="0" borderId="0" xfId="3" applyNumberFormat="1" applyFont="1" applyAlignment="1">
      <alignment horizontal="center" vertical="center"/>
    </xf>
    <xf numFmtId="164" fontId="10" fillId="0" borderId="0" xfId="3" applyNumberFormat="1" applyFont="1" applyAlignment="1">
      <alignment horizontal="right" vertical="center"/>
    </xf>
    <xf numFmtId="164" fontId="8" fillId="0" borderId="0" xfId="3" applyNumberFormat="1" applyFont="1"/>
    <xf numFmtId="164" fontId="11" fillId="0" borderId="0" xfId="3" applyNumberFormat="1" applyFont="1"/>
    <xf numFmtId="164" fontId="11" fillId="0" borderId="18" xfId="3" applyNumberFormat="1" applyFont="1" applyBorder="1" applyAlignment="1">
      <alignment horizontal="center"/>
    </xf>
    <xf numFmtId="164" fontId="11" fillId="0" borderId="14" xfId="3" applyNumberFormat="1" applyFont="1" applyBorder="1" applyAlignment="1">
      <alignment horizontal="center"/>
    </xf>
    <xf numFmtId="164" fontId="11" fillId="0" borderId="19" xfId="3" applyNumberFormat="1" applyFont="1" applyBorder="1" applyAlignment="1">
      <alignment horizontal="center"/>
    </xf>
    <xf numFmtId="44" fontId="8" fillId="0" borderId="33" xfId="1" applyFont="1" applyFill="1" applyBorder="1" applyAlignment="1">
      <alignment horizontal="right"/>
    </xf>
    <xf numFmtId="44" fontId="8" fillId="0" borderId="34" xfId="1" applyFont="1" applyFill="1" applyBorder="1" applyAlignment="1">
      <alignment horizontal="right"/>
    </xf>
    <xf numFmtId="164" fontId="8" fillId="0" borderId="3" xfId="3" applyNumberFormat="1" applyFont="1" applyBorder="1"/>
    <xf numFmtId="164" fontId="8" fillId="0" borderId="8" xfId="3" applyNumberFormat="1" applyFont="1" applyBorder="1" applyAlignment="1">
      <alignment horizontal="right"/>
    </xf>
    <xf numFmtId="164" fontId="8" fillId="0" borderId="4" xfId="6" applyNumberFormat="1" applyFont="1" applyBorder="1" applyAlignment="1">
      <alignment horizontal="right" wrapText="1"/>
    </xf>
    <xf numFmtId="164" fontId="8" fillId="0" borderId="37" xfId="6" applyNumberFormat="1" applyFont="1" applyBorder="1" applyAlignment="1">
      <alignment horizontal="right" vertical="top" wrapText="1"/>
    </xf>
    <xf numFmtId="44" fontId="8" fillId="0" borderId="10" xfId="1" applyFont="1" applyFill="1" applyBorder="1" applyAlignment="1" applyProtection="1">
      <alignment horizontal="right"/>
      <protection locked="0"/>
    </xf>
    <xf numFmtId="164" fontId="8" fillId="0" borderId="0" xfId="3" applyNumberFormat="1" applyFont="1" applyAlignment="1">
      <alignment horizontal="right"/>
    </xf>
    <xf numFmtId="164" fontId="9" fillId="0" borderId="3" xfId="3" applyNumberFormat="1" applyFont="1" applyBorder="1"/>
    <xf numFmtId="44" fontId="11" fillId="0" borderId="37" xfId="1" applyFont="1" applyFill="1" applyBorder="1" applyAlignment="1" applyProtection="1">
      <alignment horizontal="right"/>
      <protection locked="0"/>
    </xf>
    <xf numFmtId="164" fontId="8" fillId="0" borderId="36" xfId="3" applyNumberFormat="1" applyFont="1" applyBorder="1" applyAlignment="1">
      <alignment horizontal="right"/>
    </xf>
    <xf numFmtId="164" fontId="4" fillId="0" borderId="3" xfId="3" applyNumberFormat="1" applyFont="1" applyBorder="1" applyAlignment="1">
      <alignment horizontal="right"/>
    </xf>
    <xf numFmtId="44" fontId="8" fillId="0" borderId="37" xfId="1" applyFont="1" applyFill="1" applyBorder="1" applyAlignment="1">
      <alignment horizontal="right"/>
    </xf>
    <xf numFmtId="164" fontId="8" fillId="0" borderId="37" xfId="3" applyNumberFormat="1" applyFont="1" applyBorder="1" applyAlignment="1">
      <alignment horizontal="right"/>
    </xf>
    <xf numFmtId="44" fontId="8" fillId="0" borderId="40" xfId="1" applyFont="1" applyFill="1" applyBorder="1" applyAlignment="1">
      <alignment horizontal="right"/>
    </xf>
    <xf numFmtId="164" fontId="4" fillId="0" borderId="0" xfId="3" applyNumberFormat="1" applyFont="1" applyAlignment="1">
      <alignment horizontal="right"/>
    </xf>
    <xf numFmtId="164" fontId="4" fillId="0" borderId="0" xfId="3" applyNumberFormat="1" applyFont="1"/>
    <xf numFmtId="164" fontId="8" fillId="0" borderId="8" xfId="6" applyNumberFormat="1" applyFont="1" applyBorder="1" applyAlignment="1">
      <alignment horizontal="right"/>
    </xf>
    <xf numFmtId="44" fontId="8" fillId="0" borderId="31" xfId="1" applyFont="1" applyBorder="1" applyAlignment="1">
      <alignment horizontal="left" vertical="center" wrapText="1"/>
    </xf>
    <xf numFmtId="44" fontId="8" fillId="0" borderId="29" xfId="1" applyFont="1" applyBorder="1" applyAlignment="1">
      <alignment horizontal="right"/>
    </xf>
    <xf numFmtId="0" fontId="8" fillId="0" borderId="2" xfId="0" applyFont="1" applyBorder="1"/>
    <xf numFmtId="0" fontId="8" fillId="0" borderId="45" xfId="0" applyFont="1" applyBorder="1"/>
    <xf numFmtId="0" fontId="8" fillId="12" borderId="0" xfId="0" applyFont="1" applyFill="1"/>
    <xf numFmtId="44" fontId="8" fillId="0" borderId="32" xfId="1" quotePrefix="1" applyFont="1" applyFill="1" applyBorder="1" applyAlignment="1">
      <alignment horizontal="right"/>
    </xf>
    <xf numFmtId="44" fontId="8" fillId="0" borderId="43" xfId="1" applyFont="1" applyBorder="1"/>
    <xf numFmtId="44" fontId="8" fillId="0" borderId="31" xfId="1" applyFont="1" applyBorder="1"/>
    <xf numFmtId="44" fontId="8" fillId="0" borderId="28" xfId="1" applyFont="1" applyBorder="1" applyAlignment="1">
      <alignment horizontal="right"/>
    </xf>
    <xf numFmtId="44" fontId="8" fillId="0" borderId="43" xfId="1" applyFont="1" applyFill="1" applyBorder="1"/>
    <xf numFmtId="44" fontId="8" fillId="0" borderId="42" xfId="1" applyFont="1" applyBorder="1" applyAlignment="1">
      <alignment horizontal="center" wrapText="1"/>
    </xf>
    <xf numFmtId="0" fontId="8" fillId="0" borderId="5" xfId="0" applyFont="1" applyBorder="1"/>
    <xf numFmtId="0" fontId="8" fillId="0" borderId="6" xfId="0" applyFont="1" applyBorder="1"/>
    <xf numFmtId="0" fontId="7" fillId="0" borderId="6" xfId="0" applyFont="1" applyBorder="1" applyAlignment="1">
      <alignment horizontal="center" vertical="top"/>
    </xf>
    <xf numFmtId="0" fontId="8" fillId="0" borderId="12" xfId="0" applyFont="1" applyBorder="1"/>
    <xf numFmtId="0" fontId="6" fillId="5" borderId="23" xfId="0" applyFont="1" applyFill="1" applyBorder="1" applyAlignment="1">
      <alignment horizontal="center"/>
    </xf>
    <xf numFmtId="0" fontId="6" fillId="0" borderId="0" xfId="0" applyFont="1"/>
    <xf numFmtId="0" fontId="9" fillId="0" borderId="5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15" xfId="0" applyFont="1" applyBorder="1"/>
    <xf numFmtId="44" fontId="8" fillId="0" borderId="15" xfId="1" applyFont="1" applyBorder="1"/>
    <xf numFmtId="0" fontId="8" fillId="0" borderId="8" xfId="0" applyFont="1" applyBorder="1"/>
    <xf numFmtId="0" fontId="8" fillId="0" borderId="20" xfId="0" applyFont="1" applyBorder="1"/>
    <xf numFmtId="0" fontId="8" fillId="0" borderId="1" xfId="0" applyFont="1" applyBorder="1"/>
    <xf numFmtId="44" fontId="8" fillId="0" borderId="3" xfId="1" applyFont="1" applyBorder="1" applyAlignment="1">
      <alignment horizontal="right"/>
    </xf>
    <xf numFmtId="44" fontId="8" fillId="0" borderId="15" xfId="1" applyFont="1" applyBorder="1" applyAlignment="1">
      <alignment horizontal="right"/>
    </xf>
    <xf numFmtId="44" fontId="8" fillId="0" borderId="6" xfId="1" applyFont="1" applyBorder="1" applyAlignment="1">
      <alignment wrapText="1"/>
    </xf>
    <xf numFmtId="0" fontId="8" fillId="0" borderId="20" xfId="0" applyFont="1" applyBorder="1" applyAlignment="1">
      <alignment horizontal="left" vertical="center"/>
    </xf>
    <xf numFmtId="44" fontId="8" fillId="0" borderId="1" xfId="1" applyFont="1" applyBorder="1" applyAlignment="1">
      <alignment horizontal="right"/>
    </xf>
    <xf numFmtId="44" fontId="8" fillId="0" borderId="21" xfId="1" applyFont="1" applyBorder="1" applyAlignment="1">
      <alignment horizontal="left" wrapText="1"/>
    </xf>
    <xf numFmtId="44" fontId="8" fillId="0" borderId="2" xfId="1" applyFont="1" applyFill="1" applyBorder="1" applyAlignment="1">
      <alignment horizontal="right"/>
    </xf>
    <xf numFmtId="44" fontId="8" fillId="0" borderId="32" xfId="1" applyFont="1" applyFill="1" applyBorder="1" applyAlignment="1">
      <alignment horizontal="center" wrapText="1"/>
    </xf>
    <xf numFmtId="9" fontId="8" fillId="0" borderId="2" xfId="2" applyFont="1" applyFill="1" applyBorder="1" applyAlignment="1">
      <alignment horizontal="right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44" fontId="8" fillId="0" borderId="15" xfId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8" fillId="0" borderId="9" xfId="1" applyFont="1" applyBorder="1" applyAlignment="1">
      <alignment horizontal="right" wrapText="1"/>
    </xf>
    <xf numFmtId="44" fontId="8" fillId="0" borderId="30" xfId="1" applyFont="1" applyBorder="1" applyAlignment="1">
      <alignment horizontal="left"/>
    </xf>
    <xf numFmtId="44" fontId="8" fillId="0" borderId="32" xfId="1" quotePrefix="1" applyFont="1" applyBorder="1" applyAlignment="1">
      <alignment horizontal="left"/>
    </xf>
    <xf numFmtId="0" fontId="8" fillId="0" borderId="14" xfId="0" applyFont="1" applyBorder="1"/>
    <xf numFmtId="0" fontId="8" fillId="0" borderId="18" xfId="0" applyFont="1" applyBorder="1"/>
    <xf numFmtId="44" fontId="8" fillId="0" borderId="6" xfId="1" applyFont="1" applyBorder="1" applyAlignment="1">
      <alignment horizontal="right"/>
    </xf>
    <xf numFmtId="44" fontId="8" fillId="0" borderId="14" xfId="1" applyFont="1" applyFill="1" applyBorder="1"/>
    <xf numFmtId="44" fontId="8" fillId="0" borderId="6" xfId="1" applyFont="1" applyFill="1" applyBorder="1" applyAlignment="1">
      <alignment horizontal="right"/>
    </xf>
    <xf numFmtId="44" fontId="8" fillId="0" borderId="28" xfId="1" applyFont="1" applyFill="1" applyBorder="1"/>
    <xf numFmtId="0" fontId="9" fillId="0" borderId="6" xfId="0" applyFont="1" applyBorder="1"/>
    <xf numFmtId="44" fontId="9" fillId="0" borderId="6" xfId="1" applyFont="1" applyFill="1" applyBorder="1" applyAlignment="1">
      <alignment horizontal="right"/>
    </xf>
    <xf numFmtId="44" fontId="9" fillId="0" borderId="28" xfId="1" applyFont="1" applyFill="1" applyBorder="1"/>
    <xf numFmtId="0" fontId="9" fillId="0" borderId="0" xfId="0" applyFont="1"/>
    <xf numFmtId="44" fontId="8" fillId="0" borderId="15" xfId="1" applyFont="1" applyFill="1" applyBorder="1" applyAlignment="1">
      <alignment horizontal="right"/>
    </xf>
    <xf numFmtId="44" fontId="8" fillId="0" borderId="10" xfId="1" applyFont="1" applyFill="1" applyBorder="1"/>
    <xf numFmtId="44" fontId="8" fillId="0" borderId="10" xfId="1" applyFont="1" applyFill="1" applyBorder="1" applyAlignment="1">
      <alignment horizontal="right"/>
    </xf>
    <xf numFmtId="44" fontId="8" fillId="0" borderId="21" xfId="1" applyFont="1" applyFill="1" applyBorder="1"/>
    <xf numFmtId="44" fontId="8" fillId="11" borderId="16" xfId="1" applyFont="1" applyFill="1" applyBorder="1" applyAlignment="1">
      <alignment horizontal="right"/>
    </xf>
    <xf numFmtId="44" fontId="9" fillId="0" borderId="6" xfId="1" applyFont="1" applyFill="1" applyBorder="1"/>
    <xf numFmtId="44" fontId="9" fillId="0" borderId="28" xfId="1" applyFont="1" applyBorder="1"/>
    <xf numFmtId="0" fontId="8" fillId="0" borderId="29" xfId="0" applyFont="1" applyBorder="1"/>
    <xf numFmtId="164" fontId="8" fillId="0" borderId="8" xfId="6" applyNumberFormat="1" applyFont="1" applyBorder="1" applyAlignment="1" applyProtection="1">
      <alignment horizontal="right" wrapText="1"/>
      <protection locked="0"/>
    </xf>
    <xf numFmtId="164" fontId="8" fillId="0" borderId="4" xfId="6" applyNumberFormat="1" applyFont="1" applyBorder="1" applyAlignment="1" applyProtection="1">
      <alignment horizontal="right" wrapText="1"/>
      <protection locked="0"/>
    </xf>
    <xf numFmtId="164" fontId="8" fillId="0" borderId="25" xfId="6" applyNumberFormat="1" applyFont="1" applyBorder="1" applyAlignment="1">
      <alignment horizontal="right" vertical="top" wrapText="1"/>
    </xf>
    <xf numFmtId="9" fontId="16" fillId="0" borderId="0" xfId="4" applyNumberFormat="1" applyFont="1" applyAlignment="1">
      <alignment vertical="center" wrapText="1"/>
    </xf>
    <xf numFmtId="9" fontId="16" fillId="3" borderId="4" xfId="4" applyNumberFormat="1" applyFont="1" applyFill="1" applyBorder="1" applyAlignment="1">
      <alignment horizontal="center" vertical="center" wrapText="1"/>
    </xf>
    <xf numFmtId="9" fontId="16" fillId="0" borderId="0" xfId="4" applyNumberFormat="1" applyFont="1" applyAlignment="1">
      <alignment horizontal="center" vertical="center" wrapText="1"/>
    </xf>
    <xf numFmtId="0" fontId="16" fillId="0" borderId="4" xfId="4" applyFont="1" applyBorder="1" applyAlignment="1">
      <alignment horizontal="center" vertical="center" wrapText="1"/>
    </xf>
    <xf numFmtId="0" fontId="16" fillId="2" borderId="4" xfId="4" applyFont="1" applyFill="1" applyBorder="1" applyAlignment="1">
      <alignment horizontal="center" vertical="center" wrapText="1"/>
    </xf>
    <xf numFmtId="0" fontId="16" fillId="3" borderId="4" xfId="4" applyFont="1" applyFill="1" applyBorder="1" applyAlignment="1">
      <alignment horizontal="center" vertical="center" wrapText="1"/>
    </xf>
    <xf numFmtId="9" fontId="16" fillId="4" borderId="4" xfId="4" applyNumberFormat="1" applyFont="1" applyFill="1" applyBorder="1" applyAlignment="1">
      <alignment horizontal="center" vertical="center" wrapText="1"/>
    </xf>
    <xf numFmtId="0" fontId="16" fillId="4" borderId="4" xfId="4" applyFont="1" applyFill="1" applyBorder="1" applyAlignment="1">
      <alignment horizontal="center" vertical="center" wrapText="1"/>
    </xf>
    <xf numFmtId="0" fontId="16" fillId="6" borderId="4" xfId="4" applyFont="1" applyFill="1" applyBorder="1" applyAlignment="1">
      <alignment horizontal="center" vertical="center" wrapText="1"/>
    </xf>
    <xf numFmtId="0" fontId="16" fillId="8" borderId="4" xfId="4" applyFont="1" applyFill="1" applyBorder="1" applyAlignment="1">
      <alignment horizontal="center" vertical="center" wrapText="1"/>
    </xf>
    <xf numFmtId="9" fontId="16" fillId="4" borderId="25" xfId="4" applyNumberFormat="1" applyFont="1" applyFill="1" applyBorder="1" applyAlignment="1">
      <alignment horizontal="center" vertical="center" wrapText="1"/>
    </xf>
    <xf numFmtId="9" fontId="16" fillId="8" borderId="4" xfId="4" applyNumberFormat="1" applyFont="1" applyFill="1" applyBorder="1" applyAlignment="1">
      <alignment horizontal="center" vertical="center" wrapText="1"/>
    </xf>
    <xf numFmtId="9" fontId="16" fillId="9" borderId="4" xfId="4" applyNumberFormat="1" applyFont="1" applyFill="1" applyBorder="1" applyAlignment="1">
      <alignment horizontal="center" vertical="center" wrapText="1"/>
    </xf>
    <xf numFmtId="0" fontId="16" fillId="9" borderId="4" xfId="4" applyFont="1" applyFill="1" applyBorder="1" applyAlignment="1">
      <alignment horizontal="center" vertical="center" wrapText="1"/>
    </xf>
    <xf numFmtId="0" fontId="12" fillId="0" borderId="4" xfId="4" applyFont="1" applyBorder="1" applyAlignment="1">
      <alignment horizontal="left" vertical="center" wrapText="1"/>
    </xf>
    <xf numFmtId="6" fontId="12" fillId="2" borderId="4" xfId="4" applyNumberFormat="1" applyFont="1" applyFill="1" applyBorder="1" applyAlignment="1">
      <alignment horizontal="center" vertical="center" wrapText="1"/>
    </xf>
    <xf numFmtId="6" fontId="12" fillId="3" borderId="4" xfId="4" applyNumberFormat="1" applyFont="1" applyFill="1" applyBorder="1" applyAlignment="1">
      <alignment horizontal="center" vertical="center" wrapText="1"/>
    </xf>
    <xf numFmtId="6" fontId="12" fillId="4" borderId="4" xfId="4" applyNumberFormat="1" applyFont="1" applyFill="1" applyBorder="1" applyAlignment="1">
      <alignment horizontal="center" vertical="center" wrapText="1"/>
    </xf>
    <xf numFmtId="6" fontId="12" fillId="4" borderId="4" xfId="3" applyNumberFormat="1" applyFont="1" applyFill="1" applyBorder="1" applyAlignment="1">
      <alignment horizontal="center" vertical="center" wrapText="1"/>
    </xf>
    <xf numFmtId="6" fontId="12" fillId="6" borderId="4" xfId="3" applyNumberFormat="1" applyFont="1" applyFill="1" applyBorder="1" applyAlignment="1">
      <alignment horizontal="center" vertical="center" wrapText="1"/>
    </xf>
    <xf numFmtId="0" fontId="8" fillId="0" borderId="4" xfId="4" applyFont="1" applyBorder="1" applyAlignment="1">
      <alignment horizontal="left" vertical="center" wrapText="1"/>
    </xf>
    <xf numFmtId="8" fontId="12" fillId="4" borderId="4" xfId="4" applyNumberFormat="1" applyFont="1" applyFill="1" applyBorder="1" applyAlignment="1">
      <alignment horizontal="center" vertical="center" wrapText="1"/>
    </xf>
    <xf numFmtId="9" fontId="8" fillId="4" borderId="3" xfId="2" applyFont="1" applyFill="1" applyBorder="1" applyAlignment="1">
      <alignment horizontal="center"/>
    </xf>
    <xf numFmtId="9" fontId="8" fillId="4" borderId="4" xfId="2" applyFont="1" applyFill="1" applyBorder="1" applyAlignment="1">
      <alignment horizontal="center"/>
    </xf>
    <xf numFmtId="0" fontId="8" fillId="0" borderId="4" xfId="4" applyFont="1" applyBorder="1" applyAlignment="1">
      <alignment horizontal="left" vertical="top" wrapText="1"/>
    </xf>
    <xf numFmtId="0" fontId="8" fillId="0" borderId="27" xfId="4" applyFont="1" applyBorder="1" applyAlignment="1">
      <alignment horizontal="left" vertical="center" wrapText="1"/>
    </xf>
    <xf numFmtId="0" fontId="12" fillId="0" borderId="0" xfId="4" applyFont="1" applyAlignment="1">
      <alignment horizontal="left" vertical="center" wrapText="1"/>
    </xf>
    <xf numFmtId="6" fontId="12" fillId="2" borderId="0" xfId="4" applyNumberFormat="1" applyFont="1" applyFill="1" applyAlignment="1">
      <alignment horizontal="center" vertical="center" wrapText="1"/>
    </xf>
    <xf numFmtId="6" fontId="12" fillId="3" borderId="0" xfId="4" applyNumberFormat="1" applyFont="1" applyFill="1" applyAlignment="1">
      <alignment horizontal="center" vertical="center" wrapText="1"/>
    </xf>
    <xf numFmtId="6" fontId="12" fillId="4" borderId="0" xfId="4" applyNumberFormat="1" applyFont="1" applyFill="1" applyAlignment="1">
      <alignment horizontal="center" vertical="center" wrapText="1"/>
    </xf>
    <xf numFmtId="6" fontId="12" fillId="4" borderId="0" xfId="3" applyNumberFormat="1" applyFont="1" applyFill="1" applyAlignment="1">
      <alignment horizontal="center" vertical="center" wrapText="1"/>
    </xf>
    <xf numFmtId="6" fontId="12" fillId="6" borderId="0" xfId="3" applyNumberFormat="1" applyFont="1" applyFill="1" applyAlignment="1">
      <alignment horizontal="center" vertical="center" wrapText="1"/>
    </xf>
    <xf numFmtId="0" fontId="8" fillId="0" borderId="0" xfId="4" applyFont="1" applyAlignment="1">
      <alignment horizontal="left" vertical="center" wrapText="1"/>
    </xf>
    <xf numFmtId="8" fontId="12" fillId="4" borderId="0" xfId="4" applyNumberFormat="1" applyFont="1" applyFill="1" applyAlignment="1">
      <alignment horizontal="center" vertical="center" wrapText="1"/>
    </xf>
    <xf numFmtId="9" fontId="8" fillId="4" borderId="0" xfId="2" applyFont="1" applyFill="1" applyBorder="1" applyAlignment="1">
      <alignment horizontal="center"/>
    </xf>
    <xf numFmtId="6" fontId="12" fillId="0" borderId="0" xfId="4" applyNumberFormat="1" applyFont="1" applyAlignment="1">
      <alignment horizontal="center" vertical="center" wrapText="1"/>
    </xf>
    <xf numFmtId="6" fontId="12" fillId="0" borderId="0" xfId="4" applyNumberFormat="1" applyFont="1" applyAlignment="1">
      <alignment horizontal="left" vertical="center" wrapText="1"/>
    </xf>
    <xf numFmtId="6" fontId="12" fillId="0" borderId="0" xfId="3" applyNumberFormat="1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164" fontId="9" fillId="0" borderId="46" xfId="3" applyNumberFormat="1" applyFont="1" applyBorder="1"/>
    <xf numFmtId="164" fontId="9" fillId="0" borderId="47" xfId="3" applyNumberFormat="1" applyFont="1" applyBorder="1"/>
    <xf numFmtId="164" fontId="9" fillId="0" borderId="48" xfId="3" applyNumberFormat="1" applyFont="1" applyBorder="1"/>
    <xf numFmtId="164" fontId="9" fillId="0" borderId="8" xfId="3" applyNumberFormat="1" applyFont="1" applyBorder="1"/>
    <xf numFmtId="164" fontId="8" fillId="0" borderId="10" xfId="3" applyNumberFormat="1" applyFont="1" applyBorder="1" applyAlignment="1">
      <alignment horizontal="left"/>
    </xf>
    <xf numFmtId="164" fontId="11" fillId="0" borderId="8" xfId="3" applyNumberFormat="1" applyFont="1" applyBorder="1" applyAlignment="1">
      <alignment horizontal="right"/>
    </xf>
    <xf numFmtId="164" fontId="8" fillId="0" borderId="12" xfId="3" applyNumberFormat="1" applyFont="1" applyBorder="1" applyAlignment="1">
      <alignment horizontal="right"/>
    </xf>
    <xf numFmtId="164" fontId="9" fillId="0" borderId="10" xfId="3" applyNumberFormat="1" applyFont="1" applyBorder="1"/>
    <xf numFmtId="164" fontId="9" fillId="0" borderId="8" xfId="3" applyNumberFormat="1" applyFont="1" applyBorder="1" applyAlignment="1">
      <alignment horizontal="left"/>
    </xf>
    <xf numFmtId="164" fontId="8" fillId="0" borderId="8" xfId="3" applyNumberFormat="1" applyFont="1" applyBorder="1"/>
    <xf numFmtId="164" fontId="4" fillId="0" borderId="8" xfId="3" applyNumberFormat="1" applyFont="1" applyBorder="1" applyAlignment="1">
      <alignment horizontal="right"/>
    </xf>
    <xf numFmtId="44" fontId="8" fillId="0" borderId="35" xfId="1" applyFont="1" applyFill="1" applyBorder="1" applyAlignment="1">
      <alignment horizontal="right"/>
    </xf>
    <xf numFmtId="164" fontId="8" fillId="0" borderId="32" xfId="6" applyNumberFormat="1" applyFont="1" applyBorder="1" applyAlignment="1" applyProtection="1">
      <alignment horizontal="right"/>
      <protection locked="0"/>
    </xf>
    <xf numFmtId="164" fontId="8" fillId="0" borderId="10" xfId="6" applyNumberFormat="1" applyFont="1" applyBorder="1" applyAlignment="1">
      <alignment horizontal="right" wrapText="1"/>
    </xf>
    <xf numFmtId="164" fontId="8" fillId="0" borderId="10" xfId="6" applyNumberFormat="1" applyFont="1" applyBorder="1" applyAlignment="1">
      <alignment horizontal="right" vertical="top" wrapText="1"/>
    </xf>
    <xf numFmtId="0" fontId="8" fillId="13" borderId="30" xfId="0" applyFont="1" applyFill="1" applyBorder="1"/>
    <xf numFmtId="0" fontId="8" fillId="0" borderId="30" xfId="0" applyFont="1" applyBorder="1"/>
    <xf numFmtId="8" fontId="8" fillId="0" borderId="32" xfId="0" applyNumberFormat="1" applyFont="1" applyBorder="1"/>
    <xf numFmtId="8" fontId="8" fillId="13" borderId="30" xfId="0" applyNumberFormat="1" applyFont="1" applyFill="1" applyBorder="1"/>
    <xf numFmtId="8" fontId="8" fillId="0" borderId="30" xfId="0" applyNumberFormat="1" applyFont="1" applyBorder="1"/>
    <xf numFmtId="0" fontId="8" fillId="13" borderId="2" xfId="0" applyFont="1" applyFill="1" applyBorder="1"/>
    <xf numFmtId="44" fontId="8" fillId="0" borderId="30" xfId="1" quotePrefix="1" applyFont="1" applyFill="1" applyBorder="1" applyAlignment="1">
      <alignment horizontal="right"/>
    </xf>
    <xf numFmtId="164" fontId="8" fillId="0" borderId="37" xfId="6" applyNumberFormat="1" applyFont="1" applyBorder="1" applyAlignment="1" applyProtection="1">
      <alignment horizontal="right" wrapText="1"/>
      <protection locked="0"/>
    </xf>
    <xf numFmtId="164" fontId="8" fillId="0" borderId="37" xfId="6" applyNumberFormat="1" applyFont="1" applyBorder="1" applyAlignment="1" applyProtection="1">
      <alignment horizontal="right"/>
      <protection locked="0"/>
    </xf>
    <xf numFmtId="164" fontId="8" fillId="0" borderId="37" xfId="6" applyNumberFormat="1" applyFont="1" applyBorder="1" applyAlignment="1">
      <alignment horizontal="right" wrapText="1"/>
    </xf>
    <xf numFmtId="0" fontId="8" fillId="15" borderId="4" xfId="0" applyFont="1" applyFill="1" applyBorder="1" applyAlignment="1">
      <alignment horizontal="right" wrapText="1"/>
    </xf>
    <xf numFmtId="0" fontId="8" fillId="15" borderId="37" xfId="0" applyFont="1" applyFill="1" applyBorder="1" applyAlignment="1">
      <alignment horizontal="right" wrapText="1"/>
    </xf>
    <xf numFmtId="164" fontId="11" fillId="0" borderId="3" xfId="3" applyNumberFormat="1" applyFont="1" applyBorder="1" applyAlignment="1">
      <alignment horizontal="right"/>
    </xf>
    <xf numFmtId="164" fontId="11" fillId="0" borderId="10" xfId="3" applyNumberFormat="1" applyFont="1" applyBorder="1" applyAlignment="1">
      <alignment horizontal="left"/>
    </xf>
    <xf numFmtId="44" fontId="11" fillId="0" borderId="0" xfId="1" applyFont="1" applyFill="1" applyBorder="1" applyAlignment="1"/>
    <xf numFmtId="0" fontId="8" fillId="0" borderId="4" xfId="0" applyFont="1" applyBorder="1" applyAlignment="1">
      <alignment horizontal="right" wrapText="1"/>
    </xf>
    <xf numFmtId="44" fontId="18" fillId="0" borderId="4" xfId="1" applyFont="1" applyFill="1" applyBorder="1" applyAlignment="1" applyProtection="1">
      <alignment horizontal="right"/>
      <protection locked="0"/>
    </xf>
    <xf numFmtId="44" fontId="18" fillId="0" borderId="37" xfId="1" applyFont="1" applyFill="1" applyBorder="1" applyAlignment="1" applyProtection="1">
      <alignment horizontal="right"/>
      <protection locked="0"/>
    </xf>
    <xf numFmtId="8" fontId="8" fillId="15" borderId="4" xfId="0" applyNumberFormat="1" applyFont="1" applyFill="1" applyBorder="1" applyAlignment="1">
      <alignment horizontal="right" wrapText="1"/>
    </xf>
    <xf numFmtId="8" fontId="8" fillId="15" borderId="37" xfId="0" applyNumberFormat="1" applyFont="1" applyFill="1" applyBorder="1" applyAlignment="1">
      <alignment horizontal="right" wrapText="1"/>
    </xf>
    <xf numFmtId="164" fontId="8" fillId="0" borderId="10" xfId="3" applyNumberFormat="1" applyFont="1" applyBorder="1" applyAlignment="1">
      <alignment horizontal="left" wrapText="1"/>
    </xf>
    <xf numFmtId="0" fontId="2" fillId="0" borderId="0" xfId="4"/>
    <xf numFmtId="0" fontId="12" fillId="18" borderId="5" xfId="0" applyFont="1" applyFill="1" applyBorder="1"/>
    <xf numFmtId="0" fontId="19" fillId="0" borderId="6" xfId="0" applyFont="1" applyBorder="1"/>
    <xf numFmtId="0" fontId="12" fillId="18" borderId="7" xfId="0" applyFont="1" applyFill="1" applyBorder="1"/>
    <xf numFmtId="0" fontId="12" fillId="0" borderId="0" xfId="0" applyFont="1"/>
    <xf numFmtId="0" fontId="12" fillId="18" borderId="12" xfId="0" applyFont="1" applyFill="1" applyBorder="1"/>
    <xf numFmtId="0" fontId="19" fillId="0" borderId="0" xfId="0" applyFont="1"/>
    <xf numFmtId="0" fontId="12" fillId="18" borderId="17" xfId="0" applyFont="1" applyFill="1" applyBorder="1"/>
    <xf numFmtId="0" fontId="19" fillId="0" borderId="14" xfId="0" applyFont="1" applyBorder="1" applyAlignment="1">
      <alignment vertical="top"/>
    </xf>
    <xf numFmtId="0" fontId="20" fillId="0" borderId="44" xfId="0" applyFont="1" applyBorder="1" applyAlignment="1">
      <alignment horizontal="center"/>
    </xf>
    <xf numFmtId="0" fontId="21" fillId="18" borderId="12" xfId="0" applyFont="1" applyFill="1" applyBorder="1"/>
    <xf numFmtId="0" fontId="21" fillId="0" borderId="28" xfId="0" applyFont="1" applyBorder="1"/>
    <xf numFmtId="0" fontId="21" fillId="18" borderId="17" xfId="0" applyFont="1" applyFill="1" applyBorder="1"/>
    <xf numFmtId="0" fontId="21" fillId="0" borderId="0" xfId="0" applyFont="1"/>
    <xf numFmtId="0" fontId="12" fillId="18" borderId="12" xfId="0" applyFont="1" applyFill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2" fillId="18" borderId="17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24" fillId="0" borderId="29" xfId="0" applyFont="1" applyBorder="1"/>
    <xf numFmtId="0" fontId="12" fillId="0" borderId="12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6" fontId="12" fillId="0" borderId="12" xfId="0" applyNumberFormat="1" applyFont="1" applyBorder="1" applyAlignment="1">
      <alignment horizontal="center"/>
    </xf>
    <xf numFmtId="6" fontId="12" fillId="0" borderId="17" xfId="0" applyNumberFormat="1" applyFont="1" applyBorder="1" applyAlignment="1">
      <alignment horizontal="center"/>
    </xf>
    <xf numFmtId="0" fontId="24" fillId="0" borderId="12" xfId="0" applyFont="1" applyBorder="1"/>
    <xf numFmtId="6" fontId="12" fillId="0" borderId="0" xfId="0" applyNumberFormat="1" applyFont="1" applyAlignment="1">
      <alignment horizontal="center"/>
    </xf>
    <xf numFmtId="0" fontId="24" fillId="0" borderId="29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24" fillId="0" borderId="43" xfId="0" applyFont="1" applyBorder="1"/>
    <xf numFmtId="6" fontId="12" fillId="0" borderId="18" xfId="0" applyNumberFormat="1" applyFont="1" applyBorder="1" applyAlignment="1">
      <alignment horizontal="center"/>
    </xf>
    <xf numFmtId="6" fontId="12" fillId="0" borderId="19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24" fillId="0" borderId="0" xfId="0" applyFont="1"/>
    <xf numFmtId="0" fontId="12" fillId="18" borderId="18" xfId="0" applyFont="1" applyFill="1" applyBorder="1"/>
    <xf numFmtId="0" fontId="24" fillId="0" borderId="14" xfId="0" applyFont="1" applyBorder="1"/>
    <xf numFmtId="6" fontId="12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18" borderId="19" xfId="0" applyFont="1" applyFill="1" applyBorder="1"/>
    <xf numFmtId="0" fontId="8" fillId="0" borderId="3" xfId="0" applyFont="1" applyBorder="1"/>
    <xf numFmtId="0" fontId="7" fillId="0" borderId="0" xfId="0" applyFont="1" applyAlignment="1">
      <alignment horizontal="center" vertical="center"/>
    </xf>
    <xf numFmtId="164" fontId="5" fillId="0" borderId="0" xfId="3" applyNumberFormat="1" applyFont="1" applyAlignment="1">
      <alignment horizontal="center"/>
    </xf>
    <xf numFmtId="0" fontId="7" fillId="7" borderId="28" xfId="0" applyFont="1" applyFill="1" applyBorder="1" applyAlignment="1">
      <alignment horizontal="center" vertical="center"/>
    </xf>
    <xf numFmtId="8" fontId="2" fillId="9" borderId="4" xfId="4" applyNumberFormat="1" applyFill="1" applyBorder="1"/>
    <xf numFmtId="8" fontId="2" fillId="3" borderId="4" xfId="4" applyNumberFormat="1" applyFill="1" applyBorder="1"/>
    <xf numFmtId="8" fontId="2" fillId="9" borderId="4" xfId="4" applyNumberFormat="1" applyFill="1" applyBorder="1" applyAlignment="1">
      <alignment horizontal="center" vertical="center"/>
    </xf>
    <xf numFmtId="8" fontId="2" fillId="3" borderId="4" xfId="4" applyNumberFormat="1" applyFill="1" applyBorder="1" applyAlignment="1">
      <alignment horizontal="center" vertical="center"/>
    </xf>
    <xf numFmtId="8" fontId="2" fillId="0" borderId="0" xfId="4" applyNumberFormat="1" applyAlignment="1">
      <alignment horizontal="center" vertical="center"/>
    </xf>
    <xf numFmtId="8" fontId="2" fillId="9" borderId="4" xfId="4" applyNumberFormat="1" applyFill="1" applyBorder="1" applyAlignment="1">
      <alignment horizontal="center"/>
    </xf>
    <xf numFmtId="8" fontId="2" fillId="9" borderId="0" xfId="4" applyNumberFormat="1" applyFill="1"/>
    <xf numFmtId="8" fontId="2" fillId="9" borderId="0" xfId="4" applyNumberFormat="1" applyFill="1" applyAlignment="1">
      <alignment horizontal="center"/>
    </xf>
    <xf numFmtId="8" fontId="2" fillId="3" borderId="0" xfId="4" applyNumberFormat="1" applyFill="1"/>
    <xf numFmtId="8" fontId="2" fillId="9" borderId="0" xfId="4" applyNumberFormat="1" applyFill="1" applyAlignment="1">
      <alignment horizontal="center" vertical="center"/>
    </xf>
    <xf numFmtId="8" fontId="2" fillId="3" borderId="0" xfId="4" applyNumberFormat="1" applyFill="1" applyAlignment="1">
      <alignment horizontal="center" vertical="center"/>
    </xf>
    <xf numFmtId="0" fontId="2" fillId="0" borderId="0" xfId="4" applyAlignment="1">
      <alignment horizontal="left" vertical="center"/>
    </xf>
    <xf numFmtId="0" fontId="2" fillId="0" borderId="0" xfId="4" applyAlignment="1">
      <alignment horizontal="left" vertical="top" wrapText="1"/>
    </xf>
    <xf numFmtId="1" fontId="2" fillId="0" borderId="0" xfId="4" applyNumberFormat="1"/>
    <xf numFmtId="8" fontId="16" fillId="3" borderId="0" xfId="4" applyNumberFormat="1" applyFont="1" applyFill="1" applyAlignment="1">
      <alignment horizontal="center" vertical="center" wrapText="1"/>
    </xf>
    <xf numFmtId="0" fontId="2" fillId="11" borderId="0" xfId="4" applyFill="1"/>
    <xf numFmtId="0" fontId="16" fillId="14" borderId="0" xfId="0" applyFont="1" applyFill="1" applyAlignment="1">
      <alignment wrapText="1"/>
    </xf>
    <xf numFmtId="0" fontId="16" fillId="19" borderId="0" xfId="0" applyFont="1" applyFill="1" applyAlignment="1">
      <alignment wrapText="1"/>
    </xf>
    <xf numFmtId="44" fontId="8" fillId="9" borderId="30" xfId="1" applyFont="1" applyFill="1" applyBorder="1"/>
    <xf numFmtId="44" fontId="8" fillId="0" borderId="0" xfId="0" applyNumberFormat="1" applyFont="1"/>
    <xf numFmtId="8" fontId="8" fillId="0" borderId="0" xfId="0" applyNumberFormat="1" applyFont="1"/>
    <xf numFmtId="0" fontId="24" fillId="0" borderId="5" xfId="0" applyFont="1" applyBorder="1"/>
    <xf numFmtId="6" fontId="12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24" fillId="0" borderId="18" xfId="0" applyFont="1" applyBorder="1"/>
    <xf numFmtId="44" fontId="8" fillId="0" borderId="51" xfId="1" applyFont="1" applyFill="1" applyBorder="1"/>
    <xf numFmtId="44" fontId="8" fillId="0" borderId="52" xfId="1" applyFont="1" applyFill="1" applyBorder="1"/>
    <xf numFmtId="44" fontId="8" fillId="0" borderId="53" xfId="1" applyFont="1" applyFill="1" applyBorder="1"/>
    <xf numFmtId="44" fontId="8" fillId="0" borderId="54" xfId="1" applyFont="1" applyFill="1" applyBorder="1"/>
    <xf numFmtId="44" fontId="9" fillId="0" borderId="51" xfId="1" applyFont="1" applyFill="1" applyBorder="1"/>
    <xf numFmtId="44" fontId="8" fillId="0" borderId="52" xfId="1" applyFont="1" applyFill="1" applyBorder="1" applyAlignment="1">
      <alignment horizontal="right"/>
    </xf>
    <xf numFmtId="44" fontId="8" fillId="0" borderId="55" xfId="1" applyFont="1" applyFill="1" applyBorder="1"/>
    <xf numFmtId="0" fontId="8" fillId="0" borderId="56" xfId="0" applyFont="1" applyBorder="1"/>
    <xf numFmtId="0" fontId="8" fillId="0" borderId="51" xfId="0" applyFont="1" applyBorder="1"/>
    <xf numFmtId="0" fontId="25" fillId="0" borderId="0" xfId="0" applyFont="1" applyAlignment="1">
      <alignment horizontal="center"/>
    </xf>
    <xf numFmtId="6" fontId="12" fillId="0" borderId="59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13" borderId="30" xfId="0" applyFont="1" applyFill="1" applyBorder="1"/>
    <xf numFmtId="8" fontId="12" fillId="13" borderId="30" xfId="0" applyNumberFormat="1" applyFont="1" applyFill="1" applyBorder="1"/>
    <xf numFmtId="8" fontId="12" fillId="0" borderId="32" xfId="0" applyNumberFormat="1" applyFont="1" applyBorder="1"/>
    <xf numFmtId="0" fontId="12" fillId="13" borderId="32" xfId="0" applyFont="1" applyFill="1" applyBorder="1"/>
    <xf numFmtId="8" fontId="12" fillId="13" borderId="32" xfId="0" applyNumberFormat="1" applyFont="1" applyFill="1" applyBorder="1"/>
    <xf numFmtId="0" fontId="12" fillId="0" borderId="42" xfId="0" applyFont="1" applyBorder="1"/>
    <xf numFmtId="8" fontId="12" fillId="13" borderId="31" xfId="0" applyNumberFormat="1" applyFont="1" applyFill="1" applyBorder="1"/>
    <xf numFmtId="8" fontId="12" fillId="0" borderId="29" xfId="0" applyNumberFormat="1" applyFont="1" applyBorder="1"/>
    <xf numFmtId="0" fontId="12" fillId="0" borderId="30" xfId="0" applyFont="1" applyBorder="1"/>
    <xf numFmtId="8" fontId="12" fillId="0" borderId="30" xfId="0" applyNumberFormat="1" applyFont="1" applyBorder="1"/>
    <xf numFmtId="9" fontId="12" fillId="0" borderId="30" xfId="0" applyNumberFormat="1" applyFont="1" applyBorder="1"/>
    <xf numFmtId="9" fontId="12" fillId="13" borderId="30" xfId="0" applyNumberFormat="1" applyFont="1" applyFill="1" applyBorder="1"/>
    <xf numFmtId="0" fontId="12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" fillId="0" borderId="0" xfId="0" applyFont="1"/>
    <xf numFmtId="0" fontId="16" fillId="22" borderId="0" xfId="0" applyFont="1" applyFill="1" applyAlignment="1">
      <alignment wrapText="1"/>
    </xf>
    <xf numFmtId="0" fontId="2" fillId="23" borderId="0" xfId="0" applyFont="1" applyFill="1"/>
    <xf numFmtId="164" fontId="8" fillId="0" borderId="10" xfId="3" applyNumberFormat="1" applyFont="1" applyBorder="1"/>
    <xf numFmtId="44" fontId="18" fillId="11" borderId="4" xfId="1" applyFont="1" applyFill="1" applyBorder="1" applyAlignment="1" applyProtection="1">
      <alignment horizontal="right"/>
      <protection locked="0"/>
    </xf>
    <xf numFmtId="44" fontId="18" fillId="11" borderId="37" xfId="1" applyFont="1" applyFill="1" applyBorder="1" applyAlignment="1" applyProtection="1">
      <alignment horizontal="right"/>
      <protection locked="0"/>
    </xf>
    <xf numFmtId="0" fontId="12" fillId="13" borderId="61" xfId="0" applyFont="1" applyFill="1" applyBorder="1" applyAlignment="1">
      <alignment horizontal="right"/>
    </xf>
    <xf numFmtId="0" fontId="12" fillId="0" borderId="60" xfId="0" applyFont="1" applyBorder="1" applyAlignment="1">
      <alignment horizontal="right"/>
    </xf>
    <xf numFmtId="0" fontId="27" fillId="0" borderId="60" xfId="0" applyFont="1" applyBorder="1" applyAlignment="1">
      <alignment horizontal="right"/>
    </xf>
    <xf numFmtId="0" fontId="27" fillId="20" borderId="60" xfId="0" applyFont="1" applyFill="1" applyBorder="1" applyAlignment="1">
      <alignment horizontal="right"/>
    </xf>
    <xf numFmtId="44" fontId="8" fillId="0" borderId="30" xfId="1" applyFont="1" applyFill="1" applyBorder="1" applyAlignment="1">
      <alignment horizontal="center"/>
    </xf>
    <xf numFmtId="0" fontId="12" fillId="16" borderId="30" xfId="0" applyFont="1" applyFill="1" applyBorder="1"/>
    <xf numFmtId="0" fontId="12" fillId="10" borderId="30" xfId="0" applyFont="1" applyFill="1" applyBorder="1"/>
    <xf numFmtId="0" fontId="12" fillId="10" borderId="0" xfId="0" applyFont="1" applyFill="1" applyAlignment="1">
      <alignment wrapText="1"/>
    </xf>
    <xf numFmtId="0" fontId="12" fillId="16" borderId="0" xfId="0" applyFont="1" applyFill="1" applyAlignment="1">
      <alignment wrapText="1"/>
    </xf>
    <xf numFmtId="0" fontId="8" fillId="0" borderId="0" xfId="0" applyFont="1" applyAlignment="1">
      <alignment horizontal="right"/>
    </xf>
    <xf numFmtId="0" fontId="16" fillId="15" borderId="14" xfId="0" applyFont="1" applyFill="1" applyBorder="1" applyAlignment="1">
      <alignment horizontal="right" wrapText="1"/>
    </xf>
    <xf numFmtId="0" fontId="16" fillId="15" borderId="19" xfId="0" applyFont="1" applyFill="1" applyBorder="1" applyAlignment="1">
      <alignment horizontal="right" wrapText="1"/>
    </xf>
    <xf numFmtId="0" fontId="12" fillId="0" borderId="49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8" fontId="12" fillId="15" borderId="4" xfId="0" applyNumberFormat="1" applyFont="1" applyFill="1" applyBorder="1" applyAlignment="1">
      <alignment horizontal="right" wrapText="1"/>
    </xf>
    <xf numFmtId="8" fontId="12" fillId="15" borderId="37" xfId="0" applyNumberFormat="1" applyFont="1" applyFill="1" applyBorder="1" applyAlignment="1">
      <alignment horizontal="right" wrapText="1"/>
    </xf>
    <xf numFmtId="0" fontId="12" fillId="15" borderId="4" xfId="0" applyFont="1" applyFill="1" applyBorder="1" applyAlignment="1">
      <alignment horizontal="right"/>
    </xf>
    <xf numFmtId="0" fontId="16" fillId="15" borderId="18" xfId="0" applyFont="1" applyFill="1" applyBorder="1" applyAlignment="1">
      <alignment horizontal="right"/>
    </xf>
    <xf numFmtId="0" fontId="31" fillId="15" borderId="14" xfId="0" applyFont="1" applyFill="1" applyBorder="1" applyAlignment="1">
      <alignment horizontal="right" wrapText="1"/>
    </xf>
    <xf numFmtId="0" fontId="12" fillId="0" borderId="63" xfId="0" applyFont="1" applyBorder="1" applyAlignment="1">
      <alignment horizontal="right"/>
    </xf>
    <xf numFmtId="0" fontId="12" fillId="15" borderId="4" xfId="0" applyFont="1" applyFill="1" applyBorder="1" applyAlignment="1">
      <alignment horizontal="right" wrapText="1"/>
    </xf>
    <xf numFmtId="0" fontId="12" fillId="0" borderId="0" xfId="0" applyFont="1" applyAlignment="1">
      <alignment horizontal="right"/>
    </xf>
    <xf numFmtId="8" fontId="12" fillId="15" borderId="4" xfId="0" applyNumberFormat="1" applyFont="1" applyFill="1" applyBorder="1" applyAlignment="1">
      <alignment horizontal="right"/>
    </xf>
    <xf numFmtId="0" fontId="12" fillId="15" borderId="37" xfId="0" applyFont="1" applyFill="1" applyBorder="1" applyAlignment="1">
      <alignment horizontal="right" wrapText="1"/>
    </xf>
    <xf numFmtId="44" fontId="18" fillId="10" borderId="4" xfId="1" applyFont="1" applyFill="1" applyBorder="1" applyAlignment="1" applyProtection="1">
      <alignment horizontal="right"/>
      <protection locked="0"/>
    </xf>
    <xf numFmtId="44" fontId="18" fillId="10" borderId="37" xfId="1" applyFont="1" applyFill="1" applyBorder="1" applyAlignment="1" applyProtection="1">
      <alignment horizontal="right"/>
      <protection locked="0"/>
    </xf>
    <xf numFmtId="44" fontId="14" fillId="0" borderId="0" xfId="1" applyFont="1" applyFill="1" applyBorder="1" applyAlignment="1">
      <alignment horizontal="right"/>
    </xf>
    <xf numFmtId="164" fontId="11" fillId="0" borderId="18" xfId="3" applyNumberFormat="1" applyFont="1" applyBorder="1" applyAlignment="1">
      <alignment horizontal="right"/>
    </xf>
    <xf numFmtId="164" fontId="26" fillId="11" borderId="14" xfId="3" applyNumberFormat="1" applyFont="1" applyFill="1" applyBorder="1" applyAlignment="1">
      <alignment horizontal="right" wrapText="1"/>
    </xf>
    <xf numFmtId="164" fontId="11" fillId="11" borderId="14" xfId="3" applyNumberFormat="1" applyFont="1" applyFill="1" applyBorder="1" applyAlignment="1">
      <alignment horizontal="right" wrapText="1"/>
    </xf>
    <xf numFmtId="164" fontId="11" fillId="0" borderId="19" xfId="3" applyNumberFormat="1" applyFont="1" applyBorder="1" applyAlignment="1">
      <alignment horizontal="right" wrapText="1"/>
    </xf>
    <xf numFmtId="164" fontId="8" fillId="0" borderId="0" xfId="1" applyNumberFormat="1" applyFont="1" applyFill="1" applyBorder="1" applyAlignment="1">
      <alignment horizontal="right"/>
    </xf>
    <xf numFmtId="44" fontId="8" fillId="10" borderId="0" xfId="1" applyFont="1" applyFill="1" applyBorder="1" applyAlignment="1">
      <alignment horizontal="right"/>
    </xf>
    <xf numFmtId="44" fontId="18" fillId="0" borderId="0" xfId="1" applyFont="1" applyFill="1" applyBorder="1" applyAlignment="1">
      <alignment horizontal="right"/>
    </xf>
    <xf numFmtId="44" fontId="18" fillId="10" borderId="0" xfId="1" applyFont="1" applyFill="1" applyBorder="1" applyAlignment="1">
      <alignment horizontal="right"/>
    </xf>
    <xf numFmtId="164" fontId="8" fillId="0" borderId="0" xfId="0" applyNumberFormat="1" applyFont="1" applyAlignment="1">
      <alignment horizontal="right"/>
    </xf>
    <xf numFmtId="0" fontId="12" fillId="10" borderId="0" xfId="0" applyFont="1" applyFill="1" applyAlignment="1">
      <alignment horizontal="right"/>
    </xf>
    <xf numFmtId="10" fontId="8" fillId="0" borderId="0" xfId="2" applyNumberFormat="1" applyFont="1" applyAlignment="1">
      <alignment horizontal="right"/>
    </xf>
    <xf numFmtId="0" fontId="16" fillId="22" borderId="25" xfId="0" applyFont="1" applyFill="1" applyBorder="1" applyAlignment="1">
      <alignment horizontal="center" wrapText="1"/>
    </xf>
    <xf numFmtId="0" fontId="16" fillId="8" borderId="4" xfId="4" applyFont="1" applyFill="1" applyBorder="1" applyAlignment="1">
      <alignment horizontal="right" vertical="center" wrapText="1"/>
    </xf>
    <xf numFmtId="9" fontId="16" fillId="8" borderId="4" xfId="4" applyNumberFormat="1" applyFont="1" applyFill="1" applyBorder="1" applyAlignment="1">
      <alignment horizontal="right" vertical="center" wrapText="1"/>
    </xf>
    <xf numFmtId="9" fontId="16" fillId="9" borderId="4" xfId="4" applyNumberFormat="1" applyFont="1" applyFill="1" applyBorder="1" applyAlignment="1">
      <alignment horizontal="right" vertical="center" wrapText="1"/>
    </xf>
    <xf numFmtId="0" fontId="16" fillId="9" borderId="4" xfId="4" applyFont="1" applyFill="1" applyBorder="1" applyAlignment="1">
      <alignment horizontal="right" vertical="center" wrapText="1"/>
    </xf>
    <xf numFmtId="9" fontId="16" fillId="3" borderId="4" xfId="4" applyNumberFormat="1" applyFont="1" applyFill="1" applyBorder="1" applyAlignment="1">
      <alignment horizontal="right" vertical="center" wrapText="1"/>
    </xf>
    <xf numFmtId="9" fontId="16" fillId="0" borderId="0" xfId="4" applyNumberFormat="1" applyFont="1" applyAlignment="1">
      <alignment horizontal="right" vertical="center" wrapText="1"/>
    </xf>
    <xf numFmtId="0" fontId="16" fillId="14" borderId="50" xfId="0" applyFont="1" applyFill="1" applyBorder="1" applyAlignment="1">
      <alignment horizontal="right" wrapText="1"/>
    </xf>
    <xf numFmtId="0" fontId="16" fillId="14" borderId="49" xfId="0" applyFont="1" applyFill="1" applyBorder="1" applyAlignment="1">
      <alignment horizontal="right" wrapText="1"/>
    </xf>
    <xf numFmtId="0" fontId="16" fillId="19" borderId="49" xfId="0" applyFont="1" applyFill="1" applyBorder="1" applyAlignment="1">
      <alignment horizontal="right" wrapText="1"/>
    </xf>
    <xf numFmtId="0" fontId="16" fillId="22" borderId="49" xfId="0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8" fontId="16" fillId="14" borderId="4" xfId="0" applyNumberFormat="1" applyFont="1" applyFill="1" applyBorder="1" applyAlignment="1">
      <alignment horizontal="right" wrapText="1"/>
    </xf>
    <xf numFmtId="8" fontId="16" fillId="19" borderId="4" xfId="0" applyNumberFormat="1" applyFont="1" applyFill="1" applyBorder="1" applyAlignment="1">
      <alignment horizontal="right" wrapText="1"/>
    </xf>
    <xf numFmtId="8" fontId="11" fillId="3" borderId="4" xfId="0" applyNumberFormat="1" applyFont="1" applyFill="1" applyBorder="1" applyAlignment="1">
      <alignment horizontal="right" vertical="center" wrapText="1"/>
    </xf>
    <xf numFmtId="8" fontId="2" fillId="0" borderId="0" xfId="4" applyNumberFormat="1" applyAlignment="1">
      <alignment horizontal="right" vertical="center"/>
    </xf>
    <xf numFmtId="8" fontId="16" fillId="14" borderId="50" xfId="0" applyNumberFormat="1" applyFont="1" applyFill="1" applyBorder="1" applyAlignment="1">
      <alignment horizontal="right" wrapText="1"/>
    </xf>
    <xf numFmtId="8" fontId="16" fillId="14" borderId="49" xfId="0" applyNumberFormat="1" applyFont="1" applyFill="1" applyBorder="1" applyAlignment="1">
      <alignment horizontal="right" wrapText="1"/>
    </xf>
    <xf numFmtId="8" fontId="16" fillId="19" borderId="49" xfId="0" applyNumberFormat="1" applyFont="1" applyFill="1" applyBorder="1" applyAlignment="1">
      <alignment horizontal="right" wrapText="1"/>
    </xf>
    <xf numFmtId="8" fontId="16" fillId="22" borderId="49" xfId="0" applyNumberFormat="1" applyFont="1" applyFill="1" applyBorder="1" applyAlignment="1">
      <alignment horizontal="right" wrapText="1"/>
    </xf>
    <xf numFmtId="0" fontId="16" fillId="14" borderId="4" xfId="0" applyFont="1" applyFill="1" applyBorder="1" applyAlignment="1">
      <alignment horizontal="right" wrapText="1"/>
    </xf>
    <xf numFmtId="0" fontId="16" fillId="19" borderId="4" xfId="0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right" vertical="center" wrapText="1"/>
    </xf>
    <xf numFmtId="10" fontId="12" fillId="0" borderId="0" xfId="2" applyNumberFormat="1" applyFont="1" applyFill="1" applyBorder="1"/>
    <xf numFmtId="6" fontId="8" fillId="0" borderId="30" xfId="0" applyNumberFormat="1" applyFont="1" applyBorder="1"/>
    <xf numFmtId="6" fontId="8" fillId="0" borderId="32" xfId="0" applyNumberFormat="1" applyFont="1" applyBorder="1"/>
    <xf numFmtId="44" fontId="8" fillId="17" borderId="0" xfId="1" applyFont="1" applyFill="1" applyBorder="1"/>
    <xf numFmtId="0" fontId="8" fillId="17" borderId="30" xfId="0" applyFont="1" applyFill="1" applyBorder="1" applyAlignment="1">
      <alignment horizontal="right"/>
    </xf>
    <xf numFmtId="44" fontId="8" fillId="17" borderId="0" xfId="1" applyFont="1" applyFill="1" applyBorder="1" applyAlignment="1">
      <alignment horizontal="right"/>
    </xf>
    <xf numFmtId="6" fontId="8" fillId="17" borderId="32" xfId="0" applyNumberFormat="1" applyFont="1" applyFill="1" applyBorder="1"/>
    <xf numFmtId="0" fontId="8" fillId="17" borderId="43" xfId="0" applyFont="1" applyFill="1" applyBorder="1" applyAlignment="1">
      <alignment horizontal="right"/>
    </xf>
    <xf numFmtId="10" fontId="8" fillId="0" borderId="0" xfId="2" applyNumberFormat="1" applyFont="1"/>
    <xf numFmtId="44" fontId="8" fillId="0" borderId="0" xfId="0" applyNumberFormat="1" applyFont="1" applyAlignment="1">
      <alignment vertical="top" wrapText="1"/>
    </xf>
    <xf numFmtId="0" fontId="8" fillId="0" borderId="37" xfId="0" applyFont="1" applyBorder="1" applyAlignment="1">
      <alignment horizontal="right" wrapText="1"/>
    </xf>
    <xf numFmtId="10" fontId="8" fillId="0" borderId="0" xfId="2" applyNumberFormat="1" applyFont="1" applyFill="1" applyAlignment="1">
      <alignment horizontal="right"/>
    </xf>
    <xf numFmtId="8" fontId="8" fillId="0" borderId="4" xfId="0" applyNumberFormat="1" applyFont="1" applyBorder="1" applyAlignment="1">
      <alignment horizontal="right" wrapText="1"/>
    </xf>
    <xf numFmtId="8" fontId="8" fillId="0" borderId="37" xfId="0" applyNumberFormat="1" applyFont="1" applyBorder="1" applyAlignment="1">
      <alignment horizontal="right" wrapText="1"/>
    </xf>
    <xf numFmtId="8" fontId="12" fillId="0" borderId="37" xfId="0" applyNumberFormat="1" applyFont="1" applyBorder="1" applyAlignment="1">
      <alignment horizontal="right" wrapText="1"/>
    </xf>
    <xf numFmtId="8" fontId="12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right" wrapText="1"/>
    </xf>
    <xf numFmtId="164" fontId="9" fillId="0" borderId="13" xfId="3" applyNumberFormat="1" applyFont="1" applyBorder="1"/>
    <xf numFmtId="164" fontId="8" fillId="0" borderId="15" xfId="3" applyNumberFormat="1" applyFont="1" applyBorder="1" applyAlignment="1">
      <alignment horizontal="right"/>
    </xf>
    <xf numFmtId="164" fontId="8" fillId="0" borderId="16" xfId="3" applyNumberFormat="1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2" fillId="15" borderId="36" xfId="0" applyFont="1" applyFill="1" applyBorder="1" applyAlignment="1">
      <alignment horizontal="right"/>
    </xf>
    <xf numFmtId="0" fontId="12" fillId="15" borderId="37" xfId="0" applyFont="1" applyFill="1" applyBorder="1" applyAlignment="1">
      <alignment horizontal="right"/>
    </xf>
    <xf numFmtId="0" fontId="12" fillId="0" borderId="36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37" xfId="0" applyFont="1" applyBorder="1" applyAlignment="1">
      <alignment horizontal="right" wrapText="1"/>
    </xf>
    <xf numFmtId="0" fontId="12" fillId="15" borderId="36" xfId="0" applyFont="1" applyFill="1" applyBorder="1" applyAlignment="1">
      <alignment horizontal="right" wrapText="1"/>
    </xf>
    <xf numFmtId="0" fontId="16" fillId="0" borderId="36" xfId="0" applyFont="1" applyBorder="1" applyAlignment="1">
      <alignment horizontal="right"/>
    </xf>
    <xf numFmtId="0" fontId="16" fillId="0" borderId="37" xfId="0" applyFont="1" applyBorder="1" applyAlignment="1">
      <alignment horizontal="right"/>
    </xf>
    <xf numFmtId="0" fontId="12" fillId="0" borderId="36" xfId="0" applyFont="1" applyBorder="1" applyAlignment="1">
      <alignment horizontal="right" wrapText="1"/>
    </xf>
    <xf numFmtId="8" fontId="12" fillId="0" borderId="36" xfId="0" applyNumberFormat="1" applyFont="1" applyBorder="1" applyAlignment="1">
      <alignment horizontal="right" wrapText="1"/>
    </xf>
    <xf numFmtId="8" fontId="12" fillId="15" borderId="36" xfId="0" applyNumberFormat="1" applyFont="1" applyFill="1" applyBorder="1" applyAlignment="1">
      <alignment horizontal="right" wrapText="1"/>
    </xf>
    <xf numFmtId="8" fontId="12" fillId="15" borderId="36" xfId="0" applyNumberFormat="1" applyFont="1" applyFill="1" applyBorder="1" applyAlignment="1">
      <alignment horizontal="right"/>
    </xf>
    <xf numFmtId="8" fontId="12" fillId="15" borderId="37" xfId="0" applyNumberFormat="1" applyFont="1" applyFill="1" applyBorder="1" applyAlignment="1">
      <alignment horizontal="right"/>
    </xf>
    <xf numFmtId="8" fontId="12" fillId="0" borderId="36" xfId="0" applyNumberFormat="1" applyFont="1" applyBorder="1" applyAlignment="1">
      <alignment horizontal="right"/>
    </xf>
    <xf numFmtId="8" fontId="12" fillId="0" borderId="4" xfId="0" applyNumberFormat="1" applyFont="1" applyBorder="1" applyAlignment="1">
      <alignment horizontal="right"/>
    </xf>
    <xf numFmtId="8" fontId="12" fillId="0" borderId="37" xfId="0" applyNumberFormat="1" applyFont="1" applyBorder="1" applyAlignment="1">
      <alignment horizontal="right"/>
    </xf>
    <xf numFmtId="0" fontId="32" fillId="0" borderId="36" xfId="0" applyFont="1" applyBorder="1" applyAlignment="1">
      <alignment horizontal="right"/>
    </xf>
    <xf numFmtId="0" fontId="32" fillId="0" borderId="4" xfId="0" applyFont="1" applyBorder="1" applyAlignment="1">
      <alignment horizontal="right"/>
    </xf>
    <xf numFmtId="0" fontId="32" fillId="0" borderId="37" xfId="0" applyFont="1" applyBorder="1" applyAlignment="1">
      <alignment horizontal="right"/>
    </xf>
    <xf numFmtId="0" fontId="32" fillId="15" borderId="36" xfId="0" applyFont="1" applyFill="1" applyBorder="1" applyAlignment="1">
      <alignment horizontal="right"/>
    </xf>
    <xf numFmtId="0" fontId="32" fillId="15" borderId="4" xfId="0" applyFont="1" applyFill="1" applyBorder="1" applyAlignment="1">
      <alignment horizontal="right"/>
    </xf>
    <xf numFmtId="0" fontId="32" fillId="15" borderId="37" xfId="0" applyFont="1" applyFill="1" applyBorder="1" applyAlignment="1">
      <alignment horizontal="right"/>
    </xf>
    <xf numFmtId="0" fontId="32" fillId="10" borderId="36" xfId="0" applyFont="1" applyFill="1" applyBorder="1" applyAlignment="1">
      <alignment horizontal="right"/>
    </xf>
    <xf numFmtId="0" fontId="32" fillId="10" borderId="4" xfId="0" applyFont="1" applyFill="1" applyBorder="1" applyAlignment="1">
      <alignment horizontal="right"/>
    </xf>
    <xf numFmtId="0" fontId="32" fillId="10" borderId="37" xfId="0" applyFont="1" applyFill="1" applyBorder="1" applyAlignment="1">
      <alignment horizontal="right"/>
    </xf>
    <xf numFmtId="0" fontId="8" fillId="15" borderId="36" xfId="0" applyFont="1" applyFill="1" applyBorder="1" applyAlignment="1">
      <alignment horizontal="right" wrapText="1"/>
    </xf>
    <xf numFmtId="0" fontId="8" fillId="0" borderId="36" xfId="0" applyFont="1" applyBorder="1" applyAlignment="1">
      <alignment horizontal="right" wrapText="1"/>
    </xf>
    <xf numFmtId="8" fontId="8" fillId="15" borderId="36" xfId="0" applyNumberFormat="1" applyFont="1" applyFill="1" applyBorder="1" applyAlignment="1">
      <alignment horizontal="right" wrapText="1"/>
    </xf>
    <xf numFmtId="8" fontId="8" fillId="0" borderId="36" xfId="0" applyNumberFormat="1" applyFont="1" applyBorder="1" applyAlignment="1">
      <alignment horizontal="right" wrapText="1"/>
    </xf>
    <xf numFmtId="8" fontId="8" fillId="16" borderId="36" xfId="0" applyNumberFormat="1" applyFont="1" applyFill="1" applyBorder="1" applyAlignment="1">
      <alignment horizontal="right" wrapText="1"/>
    </xf>
    <xf numFmtId="8" fontId="8" fillId="16" borderId="4" xfId="0" applyNumberFormat="1" applyFont="1" applyFill="1" applyBorder="1" applyAlignment="1">
      <alignment horizontal="right" wrapText="1"/>
    </xf>
    <xf numFmtId="8" fontId="8" fillId="16" borderId="37" xfId="0" applyNumberFormat="1" applyFont="1" applyFill="1" applyBorder="1" applyAlignment="1">
      <alignment horizontal="right" wrapText="1"/>
    </xf>
    <xf numFmtId="8" fontId="18" fillId="15" borderId="36" xfId="0" applyNumberFormat="1" applyFont="1" applyFill="1" applyBorder="1" applyAlignment="1">
      <alignment horizontal="right" wrapText="1"/>
    </xf>
    <xf numFmtId="8" fontId="18" fillId="15" borderId="4" xfId="0" applyNumberFormat="1" applyFont="1" applyFill="1" applyBorder="1" applyAlignment="1">
      <alignment horizontal="right" wrapText="1"/>
    </xf>
    <xf numFmtId="8" fontId="18" fillId="15" borderId="37" xfId="0" applyNumberFormat="1" applyFont="1" applyFill="1" applyBorder="1" applyAlignment="1">
      <alignment horizontal="right" wrapText="1"/>
    </xf>
    <xf numFmtId="44" fontId="18" fillId="0" borderId="36" xfId="1" applyFont="1" applyFill="1" applyBorder="1" applyAlignment="1" applyProtection="1">
      <alignment horizontal="right"/>
      <protection locked="0"/>
    </xf>
    <xf numFmtId="0" fontId="32" fillId="0" borderId="36" xfId="0" applyFont="1" applyBorder="1" applyAlignment="1">
      <alignment horizontal="right" wrapText="1"/>
    </xf>
    <xf numFmtId="0" fontId="32" fillId="0" borderId="4" xfId="0" applyFont="1" applyBorder="1" applyAlignment="1">
      <alignment horizontal="right" wrapText="1"/>
    </xf>
    <xf numFmtId="0" fontId="32" fillId="0" borderId="37" xfId="0" applyFont="1" applyBorder="1" applyAlignment="1">
      <alignment horizontal="right" wrapText="1"/>
    </xf>
    <xf numFmtId="0" fontId="8" fillId="16" borderId="36" xfId="0" applyFont="1" applyFill="1" applyBorder="1" applyAlignment="1">
      <alignment horizontal="right" wrapText="1"/>
    </xf>
    <xf numFmtId="0" fontId="8" fillId="16" borderId="4" xfId="0" applyFont="1" applyFill="1" applyBorder="1" applyAlignment="1">
      <alignment horizontal="right" wrapText="1"/>
    </xf>
    <xf numFmtId="0" fontId="8" fillId="16" borderId="37" xfId="0" applyFont="1" applyFill="1" applyBorder="1" applyAlignment="1">
      <alignment horizontal="right" wrapText="1"/>
    </xf>
    <xf numFmtId="8" fontId="8" fillId="0" borderId="38" xfId="0" applyNumberFormat="1" applyFont="1" applyBorder="1" applyAlignment="1">
      <alignment horizontal="right" wrapText="1"/>
    </xf>
    <xf numFmtId="8" fontId="8" fillId="0" borderId="39" xfId="0" applyNumberFormat="1" applyFont="1" applyBorder="1" applyAlignment="1">
      <alignment horizontal="right" wrapText="1"/>
    </xf>
    <xf numFmtId="8" fontId="8" fillId="0" borderId="40" xfId="0" applyNumberFormat="1" applyFont="1" applyBorder="1" applyAlignment="1">
      <alignment horizontal="right" wrapText="1"/>
    </xf>
    <xf numFmtId="164" fontId="8" fillId="0" borderId="36" xfId="6" applyNumberFormat="1" applyFont="1" applyBorder="1" applyAlignment="1">
      <alignment horizontal="right"/>
    </xf>
    <xf numFmtId="164" fontId="8" fillId="0" borderId="36" xfId="6" applyNumberFormat="1" applyFont="1" applyBorder="1" applyAlignment="1" applyProtection="1">
      <alignment horizontal="right" wrapText="1"/>
      <protection locked="0"/>
    </xf>
    <xf numFmtId="44" fontId="18" fillId="11" borderId="36" xfId="1" applyFont="1" applyFill="1" applyBorder="1" applyAlignment="1" applyProtection="1">
      <alignment horizontal="right"/>
      <protection locked="0"/>
    </xf>
    <xf numFmtId="44" fontId="18" fillId="10" borderId="36" xfId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22" fillId="0" borderId="0" xfId="0" applyFont="1" applyAlignment="1">
      <alignment horizontal="center"/>
    </xf>
    <xf numFmtId="0" fontId="8" fillId="0" borderId="0" xfId="0" applyFont="1" applyFill="1"/>
    <xf numFmtId="164" fontId="8" fillId="11" borderId="36" xfId="6" applyNumberFormat="1" applyFont="1" applyFill="1" applyBorder="1" applyAlignment="1">
      <alignment horizontal="right" vertical="top" wrapText="1"/>
    </xf>
    <xf numFmtId="164" fontId="8" fillId="11" borderId="4" xfId="6" applyNumberFormat="1" applyFont="1" applyFill="1" applyBorder="1" applyAlignment="1">
      <alignment horizontal="right" vertical="top" wrapText="1"/>
    </xf>
    <xf numFmtId="164" fontId="8" fillId="11" borderId="37" xfId="6" applyNumberFormat="1" applyFont="1" applyFill="1" applyBorder="1" applyAlignment="1">
      <alignment horizontal="right" vertical="top" wrapText="1"/>
    </xf>
    <xf numFmtId="164" fontId="8" fillId="0" borderId="36" xfId="6" applyNumberFormat="1" applyFont="1" applyFill="1" applyBorder="1" applyAlignment="1">
      <alignment horizontal="right" vertical="top" wrapText="1"/>
    </xf>
    <xf numFmtId="164" fontId="8" fillId="0" borderId="4" xfId="6" applyNumberFormat="1" applyFont="1" applyFill="1" applyBorder="1" applyAlignment="1">
      <alignment horizontal="right" vertical="top" wrapText="1"/>
    </xf>
    <xf numFmtId="164" fontId="8" fillId="0" borderId="37" xfId="6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8" fillId="13" borderId="3" xfId="0" applyFont="1" applyFill="1" applyBorder="1" applyAlignment="1"/>
    <xf numFmtId="0" fontId="8" fillId="0" borderId="3" xfId="0" applyFont="1" applyBorder="1" applyAlignment="1"/>
    <xf numFmtId="0" fontId="7" fillId="3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0" fontId="8" fillId="17" borderId="1" xfId="0" applyFont="1" applyFill="1" applyBorder="1" applyAlignment="1">
      <alignment horizontal="left" wrapText="1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8" fillId="0" borderId="57" xfId="0" applyFont="1" applyBorder="1" applyAlignment="1">
      <alignment horizontal="left"/>
    </xf>
    <xf numFmtId="0" fontId="8" fillId="0" borderId="58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8" fillId="21" borderId="5" xfId="0" applyFont="1" applyFill="1" applyBorder="1" applyAlignment="1">
      <alignment horizontal="center"/>
    </xf>
    <xf numFmtId="0" fontId="28" fillId="21" borderId="6" xfId="0" applyFont="1" applyFill="1" applyBorder="1" applyAlignment="1">
      <alignment horizontal="center"/>
    </xf>
    <xf numFmtId="0" fontId="28" fillId="21" borderId="62" xfId="0" applyFont="1" applyFill="1" applyBorder="1" applyAlignment="1">
      <alignment horizontal="center"/>
    </xf>
    <xf numFmtId="44" fontId="14" fillId="0" borderId="5" xfId="1" applyFont="1" applyFill="1" applyBorder="1" applyAlignment="1">
      <alignment horizontal="center"/>
    </xf>
    <xf numFmtId="44" fontId="14" fillId="0" borderId="6" xfId="1" applyFont="1" applyFill="1" applyBorder="1" applyAlignment="1">
      <alignment horizontal="center"/>
    </xf>
    <xf numFmtId="44" fontId="14" fillId="0" borderId="7" xfId="1" applyFont="1" applyFill="1" applyBorder="1" applyAlignment="1">
      <alignment horizontal="center"/>
    </xf>
    <xf numFmtId="0" fontId="2" fillId="0" borderId="0" xfId="4" applyAlignment="1">
      <alignment horizontal="left" vertical="top" wrapText="1"/>
    </xf>
    <xf numFmtId="0" fontId="3" fillId="0" borderId="4" xfId="4" applyFont="1" applyBorder="1" applyAlignment="1">
      <alignment horizontal="center" vertical="center"/>
    </xf>
    <xf numFmtId="164" fontId="15" fillId="10" borderId="22" xfId="3" applyNumberFormat="1" applyFont="1" applyFill="1" applyBorder="1" applyAlignment="1">
      <alignment horizontal="center"/>
    </xf>
    <xf numFmtId="164" fontId="15" fillId="10" borderId="23" xfId="3" applyNumberFormat="1" applyFont="1" applyFill="1" applyBorder="1" applyAlignment="1">
      <alignment horizontal="center"/>
    </xf>
    <xf numFmtId="164" fontId="15" fillId="10" borderId="24" xfId="3" applyNumberFormat="1" applyFont="1" applyFill="1" applyBorder="1" applyAlignment="1">
      <alignment horizontal="center"/>
    </xf>
    <xf numFmtId="0" fontId="15" fillId="0" borderId="22" xfId="4" applyFont="1" applyBorder="1" applyAlignment="1">
      <alignment horizontal="center"/>
    </xf>
    <xf numFmtId="0" fontId="15" fillId="0" borderId="23" xfId="4" applyFont="1" applyBorder="1" applyAlignment="1">
      <alignment horizontal="center"/>
    </xf>
    <xf numFmtId="0" fontId="15" fillId="0" borderId="24" xfId="4" applyFont="1" applyBorder="1" applyAlignment="1">
      <alignment horizontal="center"/>
    </xf>
    <xf numFmtId="0" fontId="3" fillId="8" borderId="4" xfId="4" applyFont="1" applyFill="1" applyBorder="1" applyAlignment="1">
      <alignment horizontal="center" vertical="center"/>
    </xf>
    <xf numFmtId="0" fontId="3" fillId="9" borderId="4" xfId="4" applyFont="1" applyFill="1" applyBorder="1" applyAlignment="1">
      <alignment horizontal="center" vertical="center"/>
    </xf>
    <xf numFmtId="9" fontId="16" fillId="3" borderId="26" xfId="4" applyNumberFormat="1" applyFont="1" applyFill="1" applyBorder="1" applyAlignment="1">
      <alignment horizontal="center" vertical="center" wrapText="1"/>
    </xf>
    <xf numFmtId="9" fontId="16" fillId="3" borderId="3" xfId="4" applyNumberFormat="1" applyFont="1" applyFill="1" applyBorder="1" applyAlignment="1">
      <alignment horizontal="center" vertical="center" wrapText="1"/>
    </xf>
    <xf numFmtId="9" fontId="16" fillId="3" borderId="25" xfId="4" applyNumberFormat="1" applyFont="1" applyFill="1" applyBorder="1" applyAlignment="1">
      <alignment horizontal="center" vertical="center" wrapText="1"/>
    </xf>
    <xf numFmtId="164" fontId="5" fillId="0" borderId="0" xfId="3" applyNumberFormat="1" applyFont="1" applyAlignment="1">
      <alignment horizontal="center"/>
    </xf>
    <xf numFmtId="0" fontId="3" fillId="8" borderId="26" xfId="4" applyFont="1" applyFill="1" applyBorder="1" applyAlignment="1">
      <alignment horizontal="center" vertical="center"/>
    </xf>
    <xf numFmtId="0" fontId="3" fillId="8" borderId="3" xfId="4" applyFont="1" applyFill="1" applyBorder="1" applyAlignment="1">
      <alignment horizontal="center" vertical="center"/>
    </xf>
    <xf numFmtId="0" fontId="3" fillId="8" borderId="25" xfId="4" applyFont="1" applyFill="1" applyBorder="1" applyAlignment="1">
      <alignment horizontal="center" vertical="center"/>
    </xf>
    <xf numFmtId="0" fontId="15" fillId="21" borderId="22" xfId="0" applyFont="1" applyFill="1" applyBorder="1" applyAlignment="1">
      <alignment horizontal="center"/>
    </xf>
    <xf numFmtId="0" fontId="15" fillId="21" borderId="23" xfId="0" applyFont="1" applyFill="1" applyBorder="1" applyAlignment="1">
      <alignment horizontal="center"/>
    </xf>
    <xf numFmtId="0" fontId="15" fillId="21" borderId="64" xfId="0" applyFont="1" applyFill="1" applyBorder="1" applyAlignment="1">
      <alignment horizontal="center"/>
    </xf>
    <xf numFmtId="0" fontId="3" fillId="14" borderId="26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14" borderId="65" xfId="0" applyFont="1" applyFill="1" applyBorder="1" applyAlignment="1">
      <alignment horizontal="center"/>
    </xf>
    <xf numFmtId="0" fontId="3" fillId="19" borderId="3" xfId="0" applyFont="1" applyFill="1" applyBorder="1" applyAlignment="1">
      <alignment horizontal="center"/>
    </xf>
    <xf numFmtId="0" fontId="3" fillId="19" borderId="25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7" borderId="0" xfId="0" applyFont="1" applyFill="1" applyAlignment="1">
      <alignment horizontal="center" vertical="top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9" fillId="0" borderId="14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4" fontId="8" fillId="0" borderId="32" xfId="1" quotePrefix="1" applyFont="1" applyFill="1" applyBorder="1" applyAlignment="1">
      <alignment horizontal="left"/>
    </xf>
    <xf numFmtId="0" fontId="12" fillId="0" borderId="61" xfId="0" applyFont="1" applyFill="1" applyBorder="1" applyAlignment="1">
      <alignment horizontal="right"/>
    </xf>
    <xf numFmtId="0" fontId="8" fillId="0" borderId="3" xfId="0" applyFont="1" applyFill="1" applyBorder="1"/>
    <xf numFmtId="0" fontId="27" fillId="0" borderId="57" xfId="0" applyFont="1" applyFill="1" applyBorder="1"/>
    <xf numFmtId="0" fontId="27" fillId="0" borderId="58" xfId="0" applyFont="1" applyFill="1" applyBorder="1"/>
    <xf numFmtId="0" fontId="8" fillId="0" borderId="0" xfId="0" applyFont="1" applyBorder="1" applyAlignment="1">
      <alignment horizontal="right"/>
    </xf>
    <xf numFmtId="0" fontId="27" fillId="0" borderId="0" xfId="0" applyFont="1" applyFill="1" applyBorder="1"/>
    <xf numFmtId="0" fontId="27" fillId="0" borderId="66" xfId="0" applyFont="1" applyFill="1" applyBorder="1"/>
    <xf numFmtId="44" fontId="8" fillId="0" borderId="42" xfId="1" quotePrefix="1" applyFont="1" applyFill="1" applyBorder="1" applyAlignment="1">
      <alignment horizontal="right"/>
    </xf>
    <xf numFmtId="44" fontId="8" fillId="0" borderId="42" xfId="1" quotePrefix="1" applyFont="1" applyFill="1" applyBorder="1" applyAlignment="1">
      <alignment horizontal="left"/>
    </xf>
    <xf numFmtId="0" fontId="8" fillId="0" borderId="26" xfId="0" applyFont="1" applyBorder="1"/>
    <xf numFmtId="0" fontId="8" fillId="0" borderId="2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25" xfId="0" applyFont="1" applyBorder="1"/>
    <xf numFmtId="6" fontId="8" fillId="0" borderId="4" xfId="0" applyNumberFormat="1" applyFont="1" applyBorder="1"/>
    <xf numFmtId="8" fontId="12" fillId="0" borderId="4" xfId="0" applyNumberFormat="1" applyFont="1" applyFill="1" applyBorder="1"/>
    <xf numFmtId="0" fontId="8" fillId="0" borderId="30" xfId="0" applyFont="1" applyFill="1" applyBorder="1" applyAlignment="1">
      <alignment horizontal="right"/>
    </xf>
    <xf numFmtId="6" fontId="8" fillId="0" borderId="30" xfId="0" applyNumberFormat="1" applyFont="1" applyFill="1" applyBorder="1"/>
  </cellXfs>
  <cellStyles count="7">
    <cellStyle name="Currency" xfId="1" builtinId="4"/>
    <cellStyle name="Normal" xfId="0" builtinId="0"/>
    <cellStyle name="Normal 2" xfId="4" xr:uid="{00000000-0005-0000-0000-000002000000}"/>
    <cellStyle name="Normal 2 2" xfId="5" xr:uid="{00000000-0005-0000-0000-000003000000}"/>
    <cellStyle name="Normal 3 2 2" xfId="3" xr:uid="{00000000-0005-0000-0000-000004000000}"/>
    <cellStyle name="Normal 3 2 2 2" xfId="6" xr:uid="{00000000-0005-0000-0000-000005000000}"/>
    <cellStyle name="Percent" xfId="2" builtinId="5"/>
  </cellStyles>
  <dxfs count="103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rgb="FFEEECE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6"/>
  <sheetViews>
    <sheetView tabSelected="1" zoomScale="160" zoomScaleNormal="160" workbookViewId="0">
      <pane ySplit="3" topLeftCell="A379" activePane="bottomLeft" state="frozen"/>
      <selection activeCell="D1" sqref="D1"/>
      <selection pane="bottomLeft" activeCell="N76" sqref="N76"/>
    </sheetView>
  </sheetViews>
  <sheetFormatPr defaultColWidth="9.1796875" defaultRowHeight="14.5" x14ac:dyDescent="0.35"/>
  <cols>
    <col min="1" max="1" width="3.453125" style="32" customWidth="1"/>
    <col min="2" max="2" width="3.81640625" style="32" customWidth="1"/>
    <col min="3" max="3" width="4.453125" style="32" customWidth="1"/>
    <col min="4" max="4" width="67.7265625" style="32" customWidth="1"/>
    <col min="5" max="5" width="25.7265625" style="32" hidden="1" customWidth="1"/>
    <col min="6" max="7" width="28.7265625" style="32" hidden="1" customWidth="1"/>
    <col min="8" max="9" width="31.1796875" style="32" hidden="1" customWidth="1"/>
    <col min="10" max="10" width="4.1796875" style="32" hidden="1" customWidth="1"/>
    <col min="11" max="11" width="39.7265625" style="32" bestFit="1" customWidth="1"/>
    <col min="12" max="12" width="3.7265625" style="32" customWidth="1"/>
    <col min="13" max="13" width="36.453125" style="32" customWidth="1"/>
    <col min="14" max="14" width="96.54296875" style="32" customWidth="1"/>
    <col min="15" max="15" width="16.7265625" style="32" customWidth="1"/>
    <col min="16" max="16384" width="9.1796875" style="32"/>
  </cols>
  <sheetData>
    <row r="1" spans="1:13" ht="30.75" customHeight="1" x14ac:dyDescent="0.35">
      <c r="A1" s="535" t="s">
        <v>0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</row>
    <row r="2" spans="1:13" ht="9.75" customHeight="1" thickBot="1" x14ac:dyDescent="0.4"/>
    <row r="3" spans="1:13" ht="40.5" customHeight="1" x14ac:dyDescent="0.35">
      <c r="A3" s="159"/>
      <c r="B3" s="160"/>
      <c r="C3" s="160"/>
      <c r="D3" s="160"/>
      <c r="E3" s="161" t="s">
        <v>1</v>
      </c>
      <c r="F3" s="161" t="s">
        <v>2</v>
      </c>
      <c r="G3" s="91" t="s">
        <v>3</v>
      </c>
      <c r="H3" s="91" t="s">
        <v>4</v>
      </c>
      <c r="I3" s="249" t="s">
        <v>5</v>
      </c>
      <c r="J3" s="327"/>
      <c r="K3" s="249" t="s">
        <v>6</v>
      </c>
      <c r="L3" s="327"/>
      <c r="M3" s="329" t="s">
        <v>7</v>
      </c>
    </row>
    <row r="4" spans="1:13" ht="9.75" customHeight="1" thickBot="1" x14ac:dyDescent="0.4">
      <c r="A4" s="162"/>
      <c r="E4" s="327"/>
      <c r="F4" s="327"/>
      <c r="G4" s="327"/>
      <c r="H4" s="327"/>
      <c r="I4" s="99"/>
      <c r="J4" s="327"/>
      <c r="K4" s="99"/>
      <c r="L4" s="327"/>
      <c r="M4" s="99"/>
    </row>
    <row r="5" spans="1:13" s="164" customFormat="1" ht="25.5" customHeight="1" thickBot="1" x14ac:dyDescent="0.4">
      <c r="A5" s="1" t="s">
        <v>8</v>
      </c>
      <c r="B5" s="2"/>
      <c r="C5" s="2"/>
      <c r="D5" s="2"/>
      <c r="E5" s="163"/>
      <c r="F5" s="6"/>
      <c r="G5" s="6"/>
      <c r="H5" s="163"/>
      <c r="I5" s="100"/>
      <c r="J5" s="82"/>
      <c r="K5" s="100"/>
      <c r="L5" s="82"/>
      <c r="M5" s="100"/>
    </row>
    <row r="6" spans="1:13" ht="15" thickBot="1" x14ac:dyDescent="0.4">
      <c r="A6" s="162"/>
      <c r="E6" s="41"/>
      <c r="F6" s="41"/>
      <c r="G6" s="41"/>
      <c r="H6" s="41"/>
      <c r="I6" s="149"/>
      <c r="J6" s="20"/>
      <c r="K6" s="149"/>
      <c r="L6" s="20"/>
      <c r="M6" s="149"/>
    </row>
    <row r="7" spans="1:13" x14ac:dyDescent="0.35">
      <c r="A7" s="165" t="s">
        <v>9</v>
      </c>
      <c r="B7" s="160"/>
      <c r="C7" s="160"/>
      <c r="D7" s="160"/>
      <c r="E7" s="160"/>
      <c r="F7" s="42"/>
      <c r="G7" s="42"/>
      <c r="H7" s="160"/>
      <c r="I7" s="101"/>
      <c r="K7" s="101"/>
      <c r="M7" s="101"/>
    </row>
    <row r="8" spans="1:13" x14ac:dyDescent="0.35">
      <c r="A8" s="162"/>
      <c r="B8" s="32" t="s">
        <v>10</v>
      </c>
      <c r="F8" s="43"/>
      <c r="G8" s="43"/>
      <c r="H8" s="88"/>
      <c r="I8" s="102"/>
      <c r="J8" s="88"/>
      <c r="K8" s="102"/>
      <c r="L8" s="88"/>
      <c r="M8" s="102"/>
    </row>
    <row r="9" spans="1:13" x14ac:dyDescent="0.35">
      <c r="A9" s="162"/>
      <c r="C9" s="533" t="s">
        <v>11</v>
      </c>
      <c r="D9" s="533"/>
      <c r="F9" s="43"/>
      <c r="G9" s="43"/>
      <c r="H9" s="88"/>
      <c r="I9" s="102"/>
      <c r="J9" s="88"/>
      <c r="K9" s="265" t="s">
        <v>12</v>
      </c>
      <c r="L9" s="88"/>
      <c r="M9" s="265" t="s">
        <v>12</v>
      </c>
    </row>
    <row r="10" spans="1:13" x14ac:dyDescent="0.35">
      <c r="A10" s="162"/>
      <c r="C10" s="534" t="s">
        <v>13</v>
      </c>
      <c r="D10" s="534"/>
      <c r="F10" s="43"/>
      <c r="G10" s="43"/>
      <c r="H10" s="88"/>
      <c r="I10" s="102"/>
      <c r="J10" s="88"/>
      <c r="K10" s="266" t="s">
        <v>14</v>
      </c>
      <c r="L10" s="88"/>
      <c r="M10" s="266" t="s">
        <v>14</v>
      </c>
    </row>
    <row r="11" spans="1:13" x14ac:dyDescent="0.35">
      <c r="A11" s="162"/>
      <c r="C11" s="533" t="s">
        <v>15</v>
      </c>
      <c r="D11" s="533"/>
      <c r="F11" s="43"/>
      <c r="G11" s="43"/>
      <c r="H11" s="88"/>
      <c r="I11" s="102"/>
      <c r="J11" s="88"/>
      <c r="K11" s="265" t="s">
        <v>16</v>
      </c>
      <c r="L11" s="88"/>
      <c r="M11" s="265" t="s">
        <v>16</v>
      </c>
    </row>
    <row r="12" spans="1:13" x14ac:dyDescent="0.35">
      <c r="A12" s="162"/>
      <c r="C12" s="534" t="s">
        <v>17</v>
      </c>
      <c r="D12" s="534"/>
      <c r="F12" s="43"/>
      <c r="G12" s="43"/>
      <c r="H12" s="88"/>
      <c r="I12" s="102"/>
      <c r="J12" s="88"/>
      <c r="K12" s="266" t="s">
        <v>18</v>
      </c>
      <c r="L12" s="88"/>
      <c r="M12" s="266" t="s">
        <v>18</v>
      </c>
    </row>
    <row r="13" spans="1:13" x14ac:dyDescent="0.35">
      <c r="A13" s="162"/>
      <c r="C13" s="533" t="s">
        <v>19</v>
      </c>
      <c r="D13" s="533"/>
      <c r="F13" s="43"/>
      <c r="G13" s="43"/>
      <c r="H13" s="88"/>
      <c r="I13" s="102"/>
      <c r="J13" s="88"/>
      <c r="K13" s="265" t="s">
        <v>20</v>
      </c>
      <c r="L13" s="88"/>
      <c r="M13" s="265" t="s">
        <v>20</v>
      </c>
    </row>
    <row r="14" spans="1:13" x14ac:dyDescent="0.35">
      <c r="A14" s="162"/>
      <c r="C14" s="534" t="s">
        <v>21</v>
      </c>
      <c r="D14" s="534"/>
      <c r="F14" s="43"/>
      <c r="G14" s="43"/>
      <c r="H14" s="88"/>
      <c r="I14" s="102"/>
      <c r="J14" s="88"/>
      <c r="K14" s="266" t="s">
        <v>22</v>
      </c>
      <c r="L14" s="88"/>
      <c r="M14" s="266" t="s">
        <v>22</v>
      </c>
    </row>
    <row r="15" spans="1:13" x14ac:dyDescent="0.35">
      <c r="A15" s="162"/>
      <c r="C15" s="533" t="s">
        <v>23</v>
      </c>
      <c r="D15" s="533"/>
      <c r="F15" s="43"/>
      <c r="G15" s="43"/>
      <c r="H15" s="88"/>
      <c r="I15" s="102"/>
      <c r="J15" s="88"/>
      <c r="K15" s="265" t="s">
        <v>14</v>
      </c>
      <c r="L15" s="88"/>
      <c r="M15" s="265" t="s">
        <v>14</v>
      </c>
    </row>
    <row r="16" spans="1:13" x14ac:dyDescent="0.35">
      <c r="A16" s="162"/>
      <c r="C16" s="534" t="s">
        <v>24</v>
      </c>
      <c r="D16" s="534"/>
      <c r="F16" s="43"/>
      <c r="G16" s="43"/>
      <c r="H16" s="88"/>
      <c r="I16" s="102"/>
      <c r="J16" s="88"/>
      <c r="K16" s="266" t="s">
        <v>25</v>
      </c>
      <c r="L16" s="88"/>
      <c r="M16" s="266" t="s">
        <v>25</v>
      </c>
    </row>
    <row r="17" spans="1:14" x14ac:dyDescent="0.35">
      <c r="A17" s="162"/>
      <c r="C17" s="533" t="s">
        <v>26</v>
      </c>
      <c r="D17" s="533"/>
      <c r="F17" s="43"/>
      <c r="G17" s="43"/>
      <c r="H17" s="88"/>
      <c r="I17" s="102"/>
      <c r="J17" s="88"/>
      <c r="K17" s="265" t="s">
        <v>20</v>
      </c>
      <c r="L17" s="88"/>
      <c r="M17" s="265" t="s">
        <v>20</v>
      </c>
    </row>
    <row r="18" spans="1:14" x14ac:dyDescent="0.35">
      <c r="A18" s="162"/>
      <c r="C18" s="534" t="s">
        <v>27</v>
      </c>
      <c r="D18" s="534"/>
      <c r="F18" s="43"/>
      <c r="G18" s="43"/>
      <c r="H18" s="88"/>
      <c r="I18" s="102"/>
      <c r="J18" s="88"/>
      <c r="K18" s="266" t="s">
        <v>28</v>
      </c>
      <c r="L18" s="88"/>
      <c r="M18" s="266" t="s">
        <v>28</v>
      </c>
    </row>
    <row r="19" spans="1:14" x14ac:dyDescent="0.35">
      <c r="A19" s="162"/>
      <c r="C19" s="533" t="s">
        <v>29</v>
      </c>
      <c r="D19" s="533"/>
      <c r="F19" s="43"/>
      <c r="G19" s="43"/>
      <c r="H19" s="88"/>
      <c r="I19" s="102"/>
      <c r="J19" s="88"/>
      <c r="K19" s="265" t="s">
        <v>30</v>
      </c>
      <c r="L19" s="88"/>
      <c r="M19" s="265" t="s">
        <v>30</v>
      </c>
    </row>
    <row r="20" spans="1:14" x14ac:dyDescent="0.35">
      <c r="A20" s="162"/>
      <c r="C20" s="534" t="s">
        <v>31</v>
      </c>
      <c r="D20" s="534"/>
      <c r="F20" s="43"/>
      <c r="G20" s="43"/>
      <c r="H20" s="88"/>
      <c r="I20" s="102"/>
      <c r="J20" s="88"/>
      <c r="K20" s="266" t="s">
        <v>32</v>
      </c>
      <c r="L20" s="88"/>
      <c r="M20" s="266" t="s">
        <v>32</v>
      </c>
    </row>
    <row r="21" spans="1:14" x14ac:dyDescent="0.35">
      <c r="A21" s="162"/>
      <c r="C21" s="533" t="s">
        <v>33</v>
      </c>
      <c r="D21" s="533"/>
      <c r="F21" s="43"/>
      <c r="G21" s="43"/>
      <c r="H21" s="88"/>
      <c r="I21" s="102"/>
      <c r="J21" s="88"/>
      <c r="K21" s="265" t="s">
        <v>20</v>
      </c>
      <c r="L21" s="88"/>
      <c r="M21" s="265" t="s">
        <v>20</v>
      </c>
    </row>
    <row r="22" spans="1:14" x14ac:dyDescent="0.35">
      <c r="A22" s="162"/>
      <c r="C22" s="534" t="s">
        <v>34</v>
      </c>
      <c r="D22" s="534"/>
      <c r="F22" s="43"/>
      <c r="G22" s="43"/>
      <c r="H22" s="88"/>
      <c r="I22" s="102"/>
      <c r="J22" s="88"/>
      <c r="K22" s="266" t="s">
        <v>16</v>
      </c>
      <c r="L22" s="88"/>
      <c r="M22" s="266" t="s">
        <v>16</v>
      </c>
    </row>
    <row r="23" spans="1:14" x14ac:dyDescent="0.35">
      <c r="A23" s="162"/>
      <c r="C23" s="533" t="s">
        <v>35</v>
      </c>
      <c r="D23" s="533"/>
      <c r="F23" s="43"/>
      <c r="G23" s="43"/>
      <c r="H23" s="88"/>
      <c r="I23" s="102"/>
      <c r="J23" s="88"/>
      <c r="K23" s="265" t="s">
        <v>16</v>
      </c>
      <c r="L23" s="88"/>
      <c r="M23" s="265" t="s">
        <v>16</v>
      </c>
    </row>
    <row r="24" spans="1:14" x14ac:dyDescent="0.35">
      <c r="A24" s="162"/>
      <c r="C24" s="534" t="s">
        <v>36</v>
      </c>
      <c r="D24" s="534"/>
      <c r="F24" s="43"/>
      <c r="G24" s="43"/>
      <c r="H24" s="88"/>
      <c r="I24" s="102"/>
      <c r="J24" s="88"/>
      <c r="K24" s="266" t="s">
        <v>16</v>
      </c>
      <c r="L24" s="88"/>
      <c r="M24" s="266" t="s">
        <v>16</v>
      </c>
    </row>
    <row r="25" spans="1:14" x14ac:dyDescent="0.35">
      <c r="A25" s="162"/>
      <c r="C25" s="533" t="s">
        <v>37</v>
      </c>
      <c r="D25" s="533"/>
      <c r="F25" s="43"/>
      <c r="G25" s="43"/>
      <c r="H25" s="88"/>
      <c r="I25" s="102"/>
      <c r="J25" s="88"/>
      <c r="K25" s="265" t="s">
        <v>38</v>
      </c>
      <c r="L25" s="88"/>
      <c r="M25" s="265" t="s">
        <v>38</v>
      </c>
    </row>
    <row r="26" spans="1:14" x14ac:dyDescent="0.35">
      <c r="A26" s="162"/>
      <c r="C26" s="150" t="s">
        <v>39</v>
      </c>
      <c r="D26" s="150"/>
      <c r="F26" s="43"/>
      <c r="G26" s="43"/>
      <c r="H26" s="88"/>
      <c r="I26" s="102"/>
      <c r="J26" s="88"/>
      <c r="K26" s="266" t="s">
        <v>40</v>
      </c>
      <c r="L26" s="88"/>
      <c r="M26" s="266" t="s">
        <v>40</v>
      </c>
    </row>
    <row r="27" spans="1:14" x14ac:dyDescent="0.35">
      <c r="A27" s="162"/>
      <c r="C27" s="270" t="s">
        <v>41</v>
      </c>
      <c r="D27" s="270"/>
      <c r="F27" s="43"/>
      <c r="G27" s="43"/>
      <c r="H27" s="88"/>
      <c r="I27" s="102"/>
      <c r="J27" s="88"/>
      <c r="K27" s="265" t="s">
        <v>42</v>
      </c>
      <c r="L27" s="88"/>
      <c r="M27" s="265" t="s">
        <v>42</v>
      </c>
    </row>
    <row r="28" spans="1:14" ht="15" thickBot="1" x14ac:dyDescent="0.4">
      <c r="A28" s="162"/>
      <c r="E28" s="41"/>
      <c r="F28" s="41"/>
      <c r="G28" s="41"/>
      <c r="H28" s="41"/>
      <c r="I28" s="149"/>
      <c r="J28" s="20"/>
      <c r="K28" s="149"/>
      <c r="L28" s="20"/>
      <c r="M28" s="149"/>
    </row>
    <row r="29" spans="1:14" ht="22" customHeight="1" x14ac:dyDescent="0.35">
      <c r="A29" s="165" t="s">
        <v>43</v>
      </c>
      <c r="B29" s="160"/>
      <c r="C29" s="160"/>
      <c r="D29" s="160"/>
      <c r="E29" s="160"/>
      <c r="F29" s="42"/>
      <c r="G29" s="42"/>
      <c r="H29" s="42"/>
      <c r="I29" s="101"/>
      <c r="K29" s="101"/>
      <c r="M29" s="101"/>
    </row>
    <row r="30" spans="1:14" ht="19.5" customHeight="1" x14ac:dyDescent="0.35">
      <c r="A30" s="162"/>
      <c r="B30" s="32" t="s">
        <v>44</v>
      </c>
      <c r="F30" s="43"/>
      <c r="G30" s="43"/>
      <c r="H30" s="43"/>
      <c r="I30" s="102"/>
      <c r="J30" s="88"/>
      <c r="K30" s="102"/>
      <c r="L30" s="88"/>
      <c r="M30" s="102"/>
    </row>
    <row r="31" spans="1:14" ht="15.75" customHeight="1" x14ac:dyDescent="0.35">
      <c r="A31" s="166"/>
      <c r="B31" s="150"/>
      <c r="C31" s="150" t="s">
        <v>45</v>
      </c>
      <c r="D31" s="150"/>
      <c r="E31" s="67">
        <v>395</v>
      </c>
      <c r="F31" s="3">
        <v>595</v>
      </c>
      <c r="G31" s="3">
        <v>595</v>
      </c>
      <c r="H31" s="3">
        <v>595</v>
      </c>
      <c r="I31" s="71">
        <v>695</v>
      </c>
      <c r="J31" s="19"/>
      <c r="K31" s="71">
        <v>695</v>
      </c>
      <c r="L31" s="19"/>
      <c r="M31" s="369">
        <v>795</v>
      </c>
      <c r="N31" s="349"/>
    </row>
    <row r="32" spans="1:14" x14ac:dyDescent="0.35">
      <c r="A32" s="170"/>
      <c r="B32" s="326"/>
      <c r="C32" s="326" t="s">
        <v>46</v>
      </c>
      <c r="D32" s="326"/>
      <c r="E32" s="74">
        <v>75</v>
      </c>
      <c r="F32" s="10">
        <v>100</v>
      </c>
      <c r="G32" s="10">
        <v>100</v>
      </c>
      <c r="H32" s="9">
        <v>100</v>
      </c>
      <c r="I32" s="95">
        <v>200</v>
      </c>
      <c r="J32" s="19"/>
      <c r="K32" s="95">
        <v>200</v>
      </c>
      <c r="L32" s="19"/>
      <c r="M32" s="370">
        <v>300</v>
      </c>
      <c r="N32" s="349"/>
    </row>
    <row r="33" spans="1:14" x14ac:dyDescent="0.35">
      <c r="A33" s="170"/>
      <c r="B33" s="326"/>
      <c r="C33" s="326" t="s">
        <v>47</v>
      </c>
      <c r="D33" s="326"/>
      <c r="E33" s="74"/>
      <c r="F33" s="10"/>
      <c r="G33" s="10"/>
      <c r="H33" s="9"/>
      <c r="I33" s="95">
        <v>150</v>
      </c>
      <c r="J33" s="19"/>
      <c r="K33" s="95">
        <v>200</v>
      </c>
      <c r="L33" s="19"/>
      <c r="M33" s="372">
        <v>200</v>
      </c>
      <c r="N33" s="349"/>
    </row>
    <row r="34" spans="1:14" x14ac:dyDescent="0.35">
      <c r="A34" s="170"/>
      <c r="B34" s="326" t="s">
        <v>48</v>
      </c>
      <c r="C34" s="326"/>
      <c r="D34" s="326"/>
      <c r="E34" s="74"/>
      <c r="F34" s="10"/>
      <c r="G34" s="10"/>
      <c r="H34" s="10"/>
      <c r="I34" s="96"/>
      <c r="J34" s="20"/>
      <c r="K34" s="96"/>
      <c r="L34" s="20"/>
      <c r="M34" s="373" t="s">
        <v>49</v>
      </c>
      <c r="N34" s="349"/>
    </row>
    <row r="35" spans="1:14" ht="15" thickBot="1" x14ac:dyDescent="0.4">
      <c r="A35" s="167"/>
      <c r="B35" s="168"/>
      <c r="C35" s="168" t="s">
        <v>50</v>
      </c>
      <c r="D35" s="168"/>
      <c r="E35" s="169">
        <v>250</v>
      </c>
      <c r="F35" s="11">
        <v>250</v>
      </c>
      <c r="G35" s="11">
        <v>250</v>
      </c>
      <c r="H35" s="17">
        <v>250</v>
      </c>
      <c r="I35" s="56">
        <v>350</v>
      </c>
      <c r="J35" s="19"/>
      <c r="K35" s="56">
        <v>350</v>
      </c>
      <c r="L35" s="19"/>
      <c r="M35" s="374">
        <v>450</v>
      </c>
      <c r="N35" s="349"/>
    </row>
    <row r="36" spans="1:14" ht="15" thickBot="1" x14ac:dyDescent="0.4">
      <c r="A36" s="162"/>
      <c r="E36" s="45"/>
      <c r="F36" s="41"/>
      <c r="G36" s="41"/>
      <c r="H36" s="41"/>
      <c r="I36" s="149"/>
      <c r="J36" s="20"/>
      <c r="K36" s="149"/>
      <c r="L36" s="20"/>
      <c r="M36" s="149"/>
      <c r="N36" s="349"/>
    </row>
    <row r="37" spans="1:14" ht="22" customHeight="1" x14ac:dyDescent="0.35">
      <c r="A37" s="165" t="s">
        <v>51</v>
      </c>
      <c r="B37" s="160"/>
      <c r="C37" s="160"/>
      <c r="D37" s="160"/>
      <c r="E37" s="57"/>
      <c r="F37" s="44"/>
      <c r="G37" s="44"/>
      <c r="H37" s="44"/>
      <c r="I37" s="92"/>
      <c r="J37" s="19"/>
      <c r="K37" s="92"/>
      <c r="L37" s="19"/>
      <c r="M37" s="92"/>
      <c r="N37" s="349"/>
    </row>
    <row r="38" spans="1:14" x14ac:dyDescent="0.35">
      <c r="A38" s="170"/>
      <c r="B38" s="326" t="s">
        <v>52</v>
      </c>
      <c r="C38" s="326"/>
      <c r="D38" s="326"/>
      <c r="E38" s="173" t="s">
        <v>40</v>
      </c>
      <c r="F38" s="10" t="s">
        <v>40</v>
      </c>
      <c r="G38" s="10" t="s">
        <v>40</v>
      </c>
      <c r="H38" s="10" t="s">
        <v>40</v>
      </c>
      <c r="I38" s="96" t="s">
        <v>40</v>
      </c>
      <c r="J38" s="20"/>
      <c r="K38" s="96" t="s">
        <v>40</v>
      </c>
      <c r="L38" s="20"/>
      <c r="M38" s="96" t="s">
        <v>40</v>
      </c>
      <c r="N38" s="349"/>
    </row>
    <row r="39" spans="1:14" x14ac:dyDescent="0.35">
      <c r="A39" s="170"/>
      <c r="B39" s="326" t="s">
        <v>53</v>
      </c>
      <c r="C39" s="326"/>
      <c r="D39" s="326"/>
      <c r="E39" s="173"/>
      <c r="F39" s="10"/>
      <c r="G39" s="10"/>
      <c r="H39" s="10"/>
      <c r="I39" s="96"/>
      <c r="J39" s="20"/>
      <c r="K39" s="96"/>
      <c r="L39" s="20"/>
      <c r="M39" s="96"/>
      <c r="N39" s="349"/>
    </row>
    <row r="40" spans="1:14" x14ac:dyDescent="0.35">
      <c r="A40" s="170"/>
      <c r="B40" s="326"/>
      <c r="C40" s="326" t="s">
        <v>54</v>
      </c>
      <c r="D40" s="326"/>
      <c r="E40" s="173" t="s">
        <v>40</v>
      </c>
      <c r="F40" s="10" t="s">
        <v>40</v>
      </c>
      <c r="G40" s="10" t="s">
        <v>40</v>
      </c>
      <c r="H40" s="10" t="s">
        <v>40</v>
      </c>
      <c r="I40" s="96" t="s">
        <v>40</v>
      </c>
      <c r="J40" s="20"/>
      <c r="K40" s="96" t="s">
        <v>40</v>
      </c>
      <c r="L40" s="20"/>
      <c r="M40" s="96" t="s">
        <v>40</v>
      </c>
      <c r="N40" s="349"/>
    </row>
    <row r="41" spans="1:14" x14ac:dyDescent="0.35">
      <c r="A41" s="170"/>
      <c r="B41" s="326"/>
      <c r="C41" s="326" t="s">
        <v>55</v>
      </c>
      <c r="D41" s="326"/>
      <c r="E41" s="173" t="s">
        <v>40</v>
      </c>
      <c r="F41" s="10" t="s">
        <v>40</v>
      </c>
      <c r="G41" s="10" t="s">
        <v>40</v>
      </c>
      <c r="H41" s="10" t="s">
        <v>40</v>
      </c>
      <c r="I41" s="96" t="s">
        <v>40</v>
      </c>
      <c r="J41" s="20"/>
      <c r="K41" s="96" t="s">
        <v>40</v>
      </c>
      <c r="L41" s="20"/>
      <c r="M41" s="96" t="s">
        <v>40</v>
      </c>
      <c r="N41" s="349"/>
    </row>
    <row r="42" spans="1:14" x14ac:dyDescent="0.35">
      <c r="A42" s="170"/>
      <c r="B42" s="326" t="s">
        <v>56</v>
      </c>
      <c r="C42" s="326"/>
      <c r="D42" s="326"/>
      <c r="E42" s="74">
        <v>35</v>
      </c>
      <c r="F42" s="9">
        <v>35</v>
      </c>
      <c r="G42" s="9">
        <v>35</v>
      </c>
      <c r="H42" s="9">
        <v>35</v>
      </c>
      <c r="I42" s="95"/>
      <c r="J42" s="19"/>
      <c r="K42" s="95"/>
      <c r="L42" s="19"/>
      <c r="M42" s="95"/>
      <c r="N42" s="349"/>
    </row>
    <row r="43" spans="1:14" x14ac:dyDescent="0.35">
      <c r="A43" s="170"/>
      <c r="B43" s="326"/>
      <c r="C43" s="326" t="s">
        <v>57</v>
      </c>
      <c r="D43" s="326"/>
      <c r="E43" s="74"/>
      <c r="F43" s="9"/>
      <c r="G43" s="9">
        <v>35</v>
      </c>
      <c r="H43" s="9">
        <v>35</v>
      </c>
      <c r="I43" s="95">
        <v>35</v>
      </c>
      <c r="J43" s="19"/>
      <c r="K43" s="95">
        <v>35</v>
      </c>
      <c r="L43" s="19"/>
      <c r="M43" s="95">
        <v>35</v>
      </c>
      <c r="N43" s="349"/>
    </row>
    <row r="44" spans="1:14" x14ac:dyDescent="0.35">
      <c r="A44" s="170"/>
      <c r="B44" s="326"/>
      <c r="C44" s="326" t="s">
        <v>58</v>
      </c>
      <c r="D44" s="326"/>
      <c r="E44" s="74"/>
      <c r="F44" s="9"/>
      <c r="G44" s="9">
        <v>35</v>
      </c>
      <c r="H44" s="9">
        <v>40</v>
      </c>
      <c r="I44" s="95">
        <v>40</v>
      </c>
      <c r="J44" s="19"/>
      <c r="K44" s="95">
        <v>40</v>
      </c>
      <c r="L44" s="19"/>
      <c r="M44" s="95">
        <v>40</v>
      </c>
      <c r="N44" s="349"/>
    </row>
    <row r="45" spans="1:14" x14ac:dyDescent="0.35">
      <c r="A45" s="170"/>
      <c r="B45" s="326" t="s">
        <v>59</v>
      </c>
      <c r="C45" s="326"/>
      <c r="D45" s="326"/>
      <c r="E45" s="74"/>
      <c r="F45" s="9"/>
      <c r="G45" s="9"/>
      <c r="H45" s="9"/>
      <c r="I45" s="95"/>
      <c r="J45" s="19"/>
      <c r="K45" s="95"/>
      <c r="L45" s="19"/>
      <c r="M45" s="95"/>
      <c r="N45" s="349"/>
    </row>
    <row r="46" spans="1:14" x14ac:dyDescent="0.35">
      <c r="A46" s="170"/>
      <c r="B46" s="326"/>
      <c r="C46" s="326" t="s">
        <v>60</v>
      </c>
      <c r="D46" s="326"/>
      <c r="E46" s="74">
        <v>35</v>
      </c>
      <c r="F46" s="9">
        <v>35</v>
      </c>
      <c r="G46" s="9">
        <v>35</v>
      </c>
      <c r="H46" s="9">
        <v>35</v>
      </c>
      <c r="I46" s="95">
        <v>40</v>
      </c>
      <c r="J46" s="19"/>
      <c r="K46" s="95">
        <v>40</v>
      </c>
      <c r="L46" s="19"/>
      <c r="M46" s="95">
        <v>40</v>
      </c>
      <c r="N46" s="349"/>
    </row>
    <row r="47" spans="1:14" x14ac:dyDescent="0.35">
      <c r="A47" s="170"/>
      <c r="B47" s="326"/>
      <c r="C47" s="326" t="s">
        <v>61</v>
      </c>
      <c r="D47" s="326"/>
      <c r="E47" s="74">
        <v>10</v>
      </c>
      <c r="F47" s="9">
        <v>10</v>
      </c>
      <c r="G47" s="9">
        <v>10</v>
      </c>
      <c r="H47" s="9">
        <v>10</v>
      </c>
      <c r="I47" s="95">
        <v>10</v>
      </c>
      <c r="J47" s="19"/>
      <c r="K47" s="95">
        <v>10</v>
      </c>
      <c r="L47" s="19"/>
      <c r="M47" s="95">
        <v>10</v>
      </c>
      <c r="N47" s="349"/>
    </row>
    <row r="48" spans="1:14" x14ac:dyDescent="0.35">
      <c r="A48" s="170"/>
      <c r="B48" s="326"/>
      <c r="C48" s="326" t="s">
        <v>62</v>
      </c>
      <c r="D48" s="326"/>
      <c r="E48" s="74">
        <v>400</v>
      </c>
      <c r="F48" s="9">
        <v>400</v>
      </c>
      <c r="G48" s="9">
        <v>400</v>
      </c>
      <c r="H48" s="9">
        <v>400</v>
      </c>
      <c r="I48" s="95">
        <v>400</v>
      </c>
      <c r="J48" s="19"/>
      <c r="K48" s="95">
        <v>400</v>
      </c>
      <c r="L48" s="19"/>
      <c r="M48" s="95">
        <v>400</v>
      </c>
      <c r="N48" s="349"/>
    </row>
    <row r="49" spans="1:14" x14ac:dyDescent="0.35">
      <c r="A49" s="170"/>
      <c r="B49" s="326"/>
      <c r="C49" s="326" t="s">
        <v>63</v>
      </c>
      <c r="D49" s="326"/>
      <c r="E49" s="74">
        <v>250</v>
      </c>
      <c r="F49" s="9">
        <v>250</v>
      </c>
      <c r="G49" s="9">
        <v>250</v>
      </c>
      <c r="H49" s="9">
        <v>250</v>
      </c>
      <c r="I49" s="95">
        <v>250</v>
      </c>
      <c r="J49" s="19"/>
      <c r="K49" s="95">
        <v>250</v>
      </c>
      <c r="L49" s="19"/>
      <c r="M49" s="95">
        <v>250</v>
      </c>
      <c r="N49" s="349"/>
    </row>
    <row r="50" spans="1:14" x14ac:dyDescent="0.35">
      <c r="A50" s="170"/>
      <c r="B50" s="326"/>
      <c r="C50" s="326" t="s">
        <v>64</v>
      </c>
      <c r="E50" s="74">
        <v>230</v>
      </c>
      <c r="F50" s="9">
        <v>230</v>
      </c>
      <c r="G50" s="9">
        <v>230</v>
      </c>
      <c r="H50" s="9">
        <v>230</v>
      </c>
      <c r="I50" s="95">
        <v>230</v>
      </c>
      <c r="J50" s="19"/>
      <c r="K50" s="95">
        <v>230</v>
      </c>
      <c r="L50" s="19"/>
      <c r="M50" s="95">
        <v>230</v>
      </c>
      <c r="N50" s="349"/>
    </row>
    <row r="51" spans="1:14" x14ac:dyDescent="0.35">
      <c r="A51" s="170"/>
      <c r="B51" s="326"/>
      <c r="C51" s="326" t="s">
        <v>65</v>
      </c>
      <c r="D51" s="326"/>
      <c r="E51" s="74">
        <v>100</v>
      </c>
      <c r="F51" s="9">
        <v>100</v>
      </c>
      <c r="G51" s="9">
        <v>100</v>
      </c>
      <c r="H51" s="9">
        <v>100</v>
      </c>
      <c r="I51" s="95">
        <v>100</v>
      </c>
      <c r="J51" s="19"/>
      <c r="K51" s="95">
        <v>100</v>
      </c>
      <c r="L51" s="19"/>
      <c r="M51" s="95">
        <v>100</v>
      </c>
      <c r="N51" s="349"/>
    </row>
    <row r="52" spans="1:14" x14ac:dyDescent="0.35">
      <c r="A52" s="170"/>
      <c r="B52" s="326" t="s">
        <v>66</v>
      </c>
      <c r="C52" s="326"/>
      <c r="D52" s="326"/>
      <c r="E52" s="74"/>
      <c r="F52" s="9"/>
      <c r="G52" s="9"/>
      <c r="H52" s="9"/>
      <c r="I52" s="95"/>
      <c r="J52" s="19"/>
      <c r="K52" s="95"/>
      <c r="L52" s="19"/>
      <c r="M52" s="95"/>
      <c r="N52" s="349"/>
    </row>
    <row r="53" spans="1:14" x14ac:dyDescent="0.35">
      <c r="A53" s="170"/>
      <c r="B53" s="326"/>
      <c r="C53" s="326" t="s">
        <v>67</v>
      </c>
      <c r="D53" s="326"/>
      <c r="E53" s="74">
        <v>70</v>
      </c>
      <c r="F53" s="9">
        <v>70</v>
      </c>
      <c r="G53" s="9">
        <v>70</v>
      </c>
      <c r="H53" s="9">
        <v>70</v>
      </c>
      <c r="I53" s="95">
        <v>70</v>
      </c>
      <c r="J53" s="19"/>
      <c r="K53" s="95">
        <v>70</v>
      </c>
      <c r="L53" s="19"/>
      <c r="M53" s="95">
        <v>70</v>
      </c>
      <c r="N53" s="349"/>
    </row>
    <row r="54" spans="1:14" x14ac:dyDescent="0.35">
      <c r="A54" s="170"/>
      <c r="B54" s="326"/>
      <c r="C54" s="326" t="s">
        <v>68</v>
      </c>
      <c r="D54" s="326"/>
      <c r="E54" s="74">
        <v>25</v>
      </c>
      <c r="F54" s="9">
        <v>25</v>
      </c>
      <c r="G54" s="9">
        <v>25</v>
      </c>
      <c r="H54" s="9">
        <v>25</v>
      </c>
      <c r="I54" s="95">
        <v>25</v>
      </c>
      <c r="J54" s="19"/>
      <c r="K54" s="95">
        <v>25</v>
      </c>
      <c r="L54" s="19"/>
      <c r="M54" s="95">
        <v>25</v>
      </c>
      <c r="N54" s="349"/>
    </row>
    <row r="55" spans="1:14" x14ac:dyDescent="0.35">
      <c r="A55" s="170"/>
      <c r="B55" s="326"/>
      <c r="C55" s="326" t="s">
        <v>69</v>
      </c>
      <c r="D55" s="326"/>
      <c r="E55" s="74">
        <v>15</v>
      </c>
      <c r="F55" s="9">
        <v>15</v>
      </c>
      <c r="G55" s="9">
        <v>15</v>
      </c>
      <c r="H55" s="9">
        <v>15</v>
      </c>
      <c r="I55" s="95">
        <v>15</v>
      </c>
      <c r="J55" s="19"/>
      <c r="K55" s="95">
        <v>15</v>
      </c>
      <c r="L55" s="19"/>
      <c r="M55" s="95">
        <v>15</v>
      </c>
      <c r="N55" s="349"/>
    </row>
    <row r="56" spans="1:14" x14ac:dyDescent="0.35">
      <c r="A56" s="170"/>
      <c r="B56" s="326"/>
      <c r="C56" s="326" t="s">
        <v>70</v>
      </c>
      <c r="D56" s="326"/>
      <c r="E56" s="74">
        <v>25</v>
      </c>
      <c r="F56" s="9">
        <v>25</v>
      </c>
      <c r="G56" s="9">
        <v>25</v>
      </c>
      <c r="H56" s="9">
        <v>25</v>
      </c>
      <c r="I56" s="95">
        <v>25</v>
      </c>
      <c r="J56" s="19"/>
      <c r="K56" s="95">
        <v>25</v>
      </c>
      <c r="L56" s="19"/>
      <c r="M56" s="95">
        <v>25</v>
      </c>
    </row>
    <row r="57" spans="1:14" ht="15" thickBot="1" x14ac:dyDescent="0.4">
      <c r="A57" s="167"/>
      <c r="B57" s="168" t="s">
        <v>71</v>
      </c>
      <c r="C57" s="168"/>
      <c r="D57" s="168"/>
      <c r="E57" s="174" t="s">
        <v>40</v>
      </c>
      <c r="F57" s="11" t="s">
        <v>40</v>
      </c>
      <c r="G57" s="11" t="s">
        <v>40</v>
      </c>
      <c r="H57" s="11" t="s">
        <v>40</v>
      </c>
      <c r="I57" s="104" t="s">
        <v>40</v>
      </c>
      <c r="J57" s="20"/>
      <c r="K57" s="104" t="s">
        <v>40</v>
      </c>
      <c r="L57" s="20"/>
      <c r="M57" s="104" t="s">
        <v>40</v>
      </c>
    </row>
    <row r="58" spans="1:14" ht="15" thickBot="1" x14ac:dyDescent="0.4">
      <c r="A58" s="162"/>
      <c r="E58" s="45"/>
      <c r="F58" s="41"/>
      <c r="G58" s="41"/>
      <c r="H58" s="41"/>
      <c r="I58" s="149"/>
      <c r="J58" s="20"/>
      <c r="K58" s="149"/>
      <c r="L58" s="20"/>
      <c r="M58" s="149"/>
    </row>
    <row r="59" spans="1:14" ht="24.75" customHeight="1" x14ac:dyDescent="0.35">
      <c r="A59" s="165" t="s">
        <v>72</v>
      </c>
      <c r="B59" s="160"/>
      <c r="C59" s="160"/>
      <c r="D59" s="160"/>
      <c r="E59" s="175"/>
      <c r="F59" s="42"/>
      <c r="G59" s="42"/>
      <c r="H59" s="42"/>
      <c r="I59" s="101"/>
      <c r="K59" s="101"/>
      <c r="M59" s="101"/>
    </row>
    <row r="60" spans="1:14" ht="22.5" customHeight="1" x14ac:dyDescent="0.35">
      <c r="A60" s="176" t="s">
        <v>73</v>
      </c>
      <c r="B60" s="172"/>
      <c r="C60" s="172"/>
      <c r="D60" s="172"/>
      <c r="E60" s="177"/>
      <c r="F60" s="178" t="s">
        <v>74</v>
      </c>
      <c r="G60" s="178" t="s">
        <v>74</v>
      </c>
      <c r="H60" s="66" t="s">
        <v>75</v>
      </c>
      <c r="I60" s="158" t="s">
        <v>75</v>
      </c>
      <c r="J60" s="83"/>
      <c r="K60" s="158" t="s">
        <v>75</v>
      </c>
      <c r="L60" s="83"/>
      <c r="M60" s="158" t="s">
        <v>75</v>
      </c>
    </row>
    <row r="61" spans="1:14" x14ac:dyDescent="0.35">
      <c r="A61" s="166" t="s">
        <v>76</v>
      </c>
      <c r="B61" s="150"/>
      <c r="C61" s="150"/>
      <c r="D61" s="150"/>
      <c r="E61" s="64"/>
      <c r="F61" s="5"/>
      <c r="G61" s="5"/>
      <c r="H61" s="5"/>
      <c r="I61" s="96"/>
      <c r="J61" s="19"/>
      <c r="K61" s="96"/>
      <c r="L61" s="19"/>
      <c r="M61" s="371" t="s">
        <v>49</v>
      </c>
    </row>
    <row r="62" spans="1:14" x14ac:dyDescent="0.35">
      <c r="A62" s="166"/>
      <c r="B62" s="150"/>
      <c r="C62" s="150" t="s">
        <v>77</v>
      </c>
      <c r="D62" s="150"/>
      <c r="E62" s="64">
        <v>6.15</v>
      </c>
      <c r="F62" s="5">
        <v>6.25</v>
      </c>
      <c r="G62" s="5">
        <v>6.25</v>
      </c>
      <c r="H62" s="5">
        <v>6.5</v>
      </c>
      <c r="I62" s="95">
        <v>6.7</v>
      </c>
      <c r="J62" s="19"/>
      <c r="K62" s="267">
        <v>8.15</v>
      </c>
      <c r="L62" s="19"/>
      <c r="M62" s="375">
        <v>8.5</v>
      </c>
      <c r="N62" s="350"/>
    </row>
    <row r="63" spans="1:14" x14ac:dyDescent="0.35">
      <c r="A63" s="166"/>
      <c r="B63" s="150"/>
      <c r="C63" s="150" t="s">
        <v>78</v>
      </c>
      <c r="D63" s="150"/>
      <c r="E63" s="64">
        <v>8.65</v>
      </c>
      <c r="F63" s="5">
        <v>8.8000000000000007</v>
      </c>
      <c r="G63" s="5">
        <v>8.8000000000000007</v>
      </c>
      <c r="H63" s="5">
        <v>9.15</v>
      </c>
      <c r="I63" s="81">
        <v>9.4</v>
      </c>
      <c r="J63" s="19"/>
      <c r="K63" s="268">
        <v>12.1</v>
      </c>
      <c r="L63" s="19"/>
      <c r="M63" s="369">
        <v>12.6</v>
      </c>
      <c r="N63" s="350"/>
    </row>
    <row r="64" spans="1:14" x14ac:dyDescent="0.35">
      <c r="A64" s="166"/>
      <c r="B64" s="150"/>
      <c r="C64" s="150" t="s">
        <v>79</v>
      </c>
      <c r="D64" s="150"/>
      <c r="E64" s="64">
        <v>10</v>
      </c>
      <c r="F64" s="5">
        <v>10</v>
      </c>
      <c r="G64" s="5">
        <v>10</v>
      </c>
      <c r="H64" s="5">
        <v>10.4</v>
      </c>
      <c r="I64" s="81">
        <v>10.7</v>
      </c>
      <c r="J64" s="19"/>
      <c r="K64" s="269">
        <v>12.1</v>
      </c>
      <c r="L64" s="19"/>
      <c r="M64" s="377">
        <v>12.6</v>
      </c>
      <c r="N64" s="350"/>
    </row>
    <row r="65" spans="1:14" x14ac:dyDescent="0.35">
      <c r="A65" s="166"/>
      <c r="B65" s="150" t="s">
        <v>80</v>
      </c>
      <c r="C65" s="150"/>
      <c r="D65" s="150"/>
      <c r="E65" s="64"/>
      <c r="F65" s="5"/>
      <c r="G65" s="5"/>
      <c r="H65" s="5"/>
      <c r="I65" s="81"/>
      <c r="J65" s="19"/>
      <c r="K65" s="265"/>
      <c r="L65" s="19"/>
      <c r="M65" s="368" t="s">
        <v>49</v>
      </c>
      <c r="N65" s="350"/>
    </row>
    <row r="66" spans="1:14" x14ac:dyDescent="0.35">
      <c r="A66" s="166"/>
      <c r="B66" s="150"/>
      <c r="C66" s="150" t="s">
        <v>81</v>
      </c>
      <c r="D66" s="150"/>
      <c r="E66" s="64">
        <v>6.15</v>
      </c>
      <c r="F66" s="5">
        <v>6.25</v>
      </c>
      <c r="G66" s="5">
        <v>6.25</v>
      </c>
      <c r="H66" s="5">
        <v>6.5</v>
      </c>
      <c r="I66" s="81">
        <v>6.7</v>
      </c>
      <c r="J66" s="19"/>
      <c r="K66" s="269">
        <v>8.9700000000000006</v>
      </c>
      <c r="L66" s="19"/>
      <c r="M66" s="377">
        <v>9.35</v>
      </c>
      <c r="N66" s="350"/>
    </row>
    <row r="67" spans="1:14" x14ac:dyDescent="0.35">
      <c r="A67" s="166"/>
      <c r="B67" s="150"/>
      <c r="C67" s="150" t="s">
        <v>82</v>
      </c>
      <c r="D67" s="150"/>
      <c r="E67" s="64">
        <v>8.65</v>
      </c>
      <c r="F67" s="5">
        <v>8.8000000000000007</v>
      </c>
      <c r="G67" s="5">
        <v>8.8000000000000007</v>
      </c>
      <c r="H67" s="5">
        <v>9.15</v>
      </c>
      <c r="I67" s="81">
        <v>9.4</v>
      </c>
      <c r="J67" s="19"/>
      <c r="K67" s="268">
        <v>13.31</v>
      </c>
      <c r="L67" s="19"/>
      <c r="M67" s="369">
        <v>13.86</v>
      </c>
      <c r="N67" s="350"/>
    </row>
    <row r="68" spans="1:14" x14ac:dyDescent="0.35">
      <c r="A68" s="170"/>
      <c r="B68" s="150"/>
      <c r="C68" s="150" t="s">
        <v>83</v>
      </c>
      <c r="D68" s="150"/>
      <c r="E68" s="64">
        <v>10</v>
      </c>
      <c r="F68" s="5">
        <v>10</v>
      </c>
      <c r="G68" s="5">
        <v>10</v>
      </c>
      <c r="H68" s="5">
        <v>10.4</v>
      </c>
      <c r="I68" s="81">
        <v>10.7</v>
      </c>
      <c r="J68" s="19"/>
      <c r="K68" s="269">
        <v>13.31</v>
      </c>
      <c r="L68" s="19"/>
      <c r="M68" s="377">
        <v>13.86</v>
      </c>
      <c r="N68" s="350"/>
    </row>
    <row r="69" spans="1:14" ht="44.25" customHeight="1" x14ac:dyDescent="0.35">
      <c r="A69" s="162"/>
      <c r="B69" s="150" t="s">
        <v>84</v>
      </c>
      <c r="C69" s="150"/>
      <c r="D69" s="150"/>
      <c r="E69" s="179" t="s">
        <v>40</v>
      </c>
      <c r="F69" s="12" t="s">
        <v>85</v>
      </c>
      <c r="G69" s="12" t="s">
        <v>85</v>
      </c>
      <c r="H69" s="12" t="s">
        <v>85</v>
      </c>
      <c r="I69" s="180" t="s">
        <v>86</v>
      </c>
      <c r="J69" s="83"/>
      <c r="K69" s="180" t="s">
        <v>87</v>
      </c>
      <c r="L69" s="83"/>
      <c r="M69" s="180" t="s">
        <v>87</v>
      </c>
    </row>
    <row r="70" spans="1:14" x14ac:dyDescent="0.35">
      <c r="A70" s="166"/>
      <c r="B70" s="150"/>
      <c r="C70" s="150" t="s">
        <v>88</v>
      </c>
      <c r="D70" s="150"/>
      <c r="E70" s="181">
        <v>0.13</v>
      </c>
      <c r="F70" s="13">
        <v>0.15</v>
      </c>
      <c r="G70" s="13">
        <v>0.15</v>
      </c>
      <c r="H70" s="13">
        <v>0.15</v>
      </c>
      <c r="I70" s="105">
        <v>0.16</v>
      </c>
      <c r="J70" s="84"/>
      <c r="K70" s="105">
        <v>0.16</v>
      </c>
      <c r="L70" s="84"/>
      <c r="M70" s="378">
        <v>0.19</v>
      </c>
    </row>
    <row r="71" spans="1:14" x14ac:dyDescent="0.35">
      <c r="A71" s="166"/>
      <c r="B71" s="150"/>
      <c r="C71" s="150" t="s">
        <v>89</v>
      </c>
      <c r="D71" s="150"/>
      <c r="E71" s="181">
        <v>0.2</v>
      </c>
      <c r="F71" s="13">
        <v>0.2</v>
      </c>
      <c r="G71" s="13">
        <v>0.2</v>
      </c>
      <c r="H71" s="13">
        <v>0.2</v>
      </c>
      <c r="I71" s="105">
        <v>0.21</v>
      </c>
      <c r="J71" s="84"/>
      <c r="K71" s="105">
        <v>0.21</v>
      </c>
      <c r="L71" s="84"/>
      <c r="M71" s="379">
        <v>0.24</v>
      </c>
    </row>
    <row r="72" spans="1:14" x14ac:dyDescent="0.35">
      <c r="A72" s="166"/>
      <c r="B72" s="150"/>
      <c r="C72" s="150" t="s">
        <v>90</v>
      </c>
      <c r="D72" s="150"/>
      <c r="E72" s="181">
        <v>0.18</v>
      </c>
      <c r="F72" s="13">
        <v>0.2</v>
      </c>
      <c r="G72" s="13">
        <v>0.2</v>
      </c>
      <c r="H72" s="13">
        <v>0.2</v>
      </c>
      <c r="I72" s="105">
        <v>0.21</v>
      </c>
      <c r="J72" s="84"/>
      <c r="K72" s="105">
        <v>0.21</v>
      </c>
      <c r="L72" s="84"/>
      <c r="M72" s="378">
        <v>0.24</v>
      </c>
    </row>
    <row r="73" spans="1:14" x14ac:dyDescent="0.35">
      <c r="A73" s="166"/>
      <c r="B73" s="150"/>
      <c r="C73" s="150" t="s">
        <v>91</v>
      </c>
      <c r="D73" s="150"/>
      <c r="E73" s="181">
        <v>0.25</v>
      </c>
      <c r="F73" s="13">
        <v>0.25</v>
      </c>
      <c r="G73" s="13">
        <v>0.25</v>
      </c>
      <c r="H73" s="13">
        <v>0.25</v>
      </c>
      <c r="I73" s="105">
        <v>0.25</v>
      </c>
      <c r="J73" s="84"/>
      <c r="K73" s="105">
        <v>0.26</v>
      </c>
      <c r="L73" s="84"/>
      <c r="M73" s="379">
        <v>0.26</v>
      </c>
    </row>
    <row r="74" spans="1:14" x14ac:dyDescent="0.35">
      <c r="A74" s="166"/>
      <c r="B74" s="150"/>
      <c r="C74" s="150" t="s">
        <v>92</v>
      </c>
      <c r="D74" s="150"/>
      <c r="E74" s="181">
        <v>0</v>
      </c>
      <c r="F74" s="13">
        <v>0</v>
      </c>
      <c r="G74" s="13">
        <v>0</v>
      </c>
      <c r="H74" s="13">
        <v>0</v>
      </c>
      <c r="I74" s="105">
        <v>0</v>
      </c>
      <c r="J74" s="84"/>
      <c r="K74" s="105">
        <v>0</v>
      </c>
      <c r="L74" s="84"/>
      <c r="M74" s="378">
        <v>0.1</v>
      </c>
      <c r="N74" s="380"/>
    </row>
    <row r="75" spans="1:14" x14ac:dyDescent="0.35">
      <c r="A75" s="166"/>
      <c r="B75" s="150" t="s">
        <v>93</v>
      </c>
      <c r="C75" s="150"/>
      <c r="D75" s="150"/>
      <c r="E75" s="179" t="s">
        <v>40</v>
      </c>
      <c r="F75" s="14" t="s">
        <v>40</v>
      </c>
      <c r="G75" s="14" t="s">
        <v>40</v>
      </c>
      <c r="H75" s="14" t="s">
        <v>40</v>
      </c>
      <c r="I75" s="106" t="s">
        <v>40</v>
      </c>
      <c r="J75" s="20"/>
      <c r="K75" s="106" t="s">
        <v>40</v>
      </c>
      <c r="L75" s="20"/>
      <c r="M75" s="368" t="s">
        <v>94</v>
      </c>
    </row>
    <row r="76" spans="1:14" x14ac:dyDescent="0.35">
      <c r="A76" s="166"/>
      <c r="B76" s="150" t="s">
        <v>95</v>
      </c>
      <c r="C76" s="150"/>
      <c r="D76" s="150"/>
      <c r="E76" s="179" t="s">
        <v>40</v>
      </c>
      <c r="F76" s="14" t="s">
        <v>40</v>
      </c>
      <c r="G76" s="14" t="s">
        <v>40</v>
      </c>
      <c r="H76" s="14" t="s">
        <v>40</v>
      </c>
      <c r="I76" s="106" t="s">
        <v>40</v>
      </c>
      <c r="J76" s="20"/>
      <c r="K76" s="106" t="s">
        <v>40</v>
      </c>
      <c r="L76" s="20"/>
      <c r="M76" s="376" t="s">
        <v>94</v>
      </c>
    </row>
    <row r="77" spans="1:14" x14ac:dyDescent="0.35">
      <c r="A77" s="166"/>
      <c r="B77" s="326"/>
      <c r="C77" s="150"/>
      <c r="D77" s="150"/>
      <c r="E77" s="181"/>
      <c r="F77" s="13"/>
      <c r="G77" s="13"/>
      <c r="H77" s="13"/>
      <c r="I77" s="105"/>
      <c r="J77" s="84"/>
      <c r="K77" s="105"/>
      <c r="L77" s="84"/>
      <c r="M77" s="105"/>
    </row>
    <row r="78" spans="1:14" s="186" customFormat="1" ht="35.25" customHeight="1" thickBot="1" x14ac:dyDescent="0.4">
      <c r="A78" s="182" t="s">
        <v>96</v>
      </c>
      <c r="B78" s="183"/>
      <c r="C78" s="184"/>
      <c r="D78" s="184"/>
      <c r="E78" s="185"/>
      <c r="F78" s="15" t="s">
        <v>97</v>
      </c>
      <c r="G78" s="15" t="s">
        <v>97</v>
      </c>
      <c r="H78" s="15" t="s">
        <v>97</v>
      </c>
      <c r="I78" s="148" t="s">
        <v>97</v>
      </c>
      <c r="J78" s="85"/>
      <c r="K78" s="148" t="s">
        <v>97</v>
      </c>
      <c r="L78" s="85"/>
      <c r="M78" s="148" t="s">
        <v>97</v>
      </c>
    </row>
    <row r="79" spans="1:14" ht="15" thickBot="1" x14ac:dyDescent="0.4">
      <c r="A79" s="162"/>
      <c r="E79" s="41"/>
      <c r="F79" s="41"/>
      <c r="G79" s="41"/>
      <c r="H79" s="41"/>
      <c r="I79" s="149"/>
      <c r="J79" s="20"/>
      <c r="K79" s="149"/>
      <c r="L79" s="20"/>
      <c r="M79" s="149"/>
    </row>
    <row r="80" spans="1:14" ht="22" customHeight="1" x14ac:dyDescent="0.35">
      <c r="A80" s="165" t="s">
        <v>98</v>
      </c>
      <c r="B80" s="160"/>
      <c r="C80" s="160"/>
      <c r="D80" s="160"/>
      <c r="E80" s="57"/>
      <c r="F80" s="44"/>
      <c r="G80" s="44"/>
      <c r="H80" s="57"/>
      <c r="I80" s="92"/>
      <c r="J80" s="19"/>
      <c r="K80" s="92"/>
      <c r="L80" s="19"/>
      <c r="M80" s="92"/>
    </row>
    <row r="81" spans="1:14" ht="21.75" customHeight="1" x14ac:dyDescent="0.35">
      <c r="A81" s="162"/>
      <c r="B81" s="32" t="s">
        <v>99</v>
      </c>
      <c r="E81" s="45"/>
      <c r="F81" s="8"/>
      <c r="G81" s="8"/>
      <c r="H81" s="68"/>
      <c r="I81" s="93"/>
      <c r="J81" s="19"/>
      <c r="K81" s="93"/>
      <c r="L81" s="19"/>
      <c r="M81" s="93"/>
    </row>
    <row r="82" spans="1:14" x14ac:dyDescent="0.35">
      <c r="A82" s="166"/>
      <c r="B82" s="150"/>
      <c r="C82" s="150" t="s">
        <v>100</v>
      </c>
      <c r="D82" s="150"/>
      <c r="E82" s="67">
        <v>110</v>
      </c>
      <c r="F82" s="3">
        <v>110</v>
      </c>
      <c r="G82" s="3">
        <v>110</v>
      </c>
      <c r="H82" s="67">
        <v>125</v>
      </c>
      <c r="I82" s="71">
        <v>125</v>
      </c>
      <c r="J82" s="19"/>
      <c r="K82" s="71">
        <v>125</v>
      </c>
      <c r="L82" s="19"/>
      <c r="M82" s="71">
        <v>125</v>
      </c>
    </row>
    <row r="83" spans="1:14" x14ac:dyDescent="0.35">
      <c r="A83" s="166"/>
      <c r="B83" s="150"/>
      <c r="C83" s="150" t="s">
        <v>101</v>
      </c>
      <c r="D83" s="150"/>
      <c r="E83" s="67">
        <v>80</v>
      </c>
      <c r="F83" s="3">
        <v>80</v>
      </c>
      <c r="G83" s="3">
        <v>80</v>
      </c>
      <c r="H83" s="67">
        <v>90</v>
      </c>
      <c r="I83" s="71">
        <v>90</v>
      </c>
      <c r="J83" s="19"/>
      <c r="K83" s="71">
        <v>90</v>
      </c>
      <c r="L83" s="19"/>
      <c r="M83" s="71">
        <v>90</v>
      </c>
    </row>
    <row r="84" spans="1:14" x14ac:dyDescent="0.35">
      <c r="A84" s="166"/>
      <c r="B84" s="150"/>
      <c r="C84" s="150" t="s">
        <v>102</v>
      </c>
      <c r="D84" s="150"/>
      <c r="E84" s="67">
        <v>170</v>
      </c>
      <c r="F84" s="3">
        <v>170</v>
      </c>
      <c r="G84" s="3">
        <v>170</v>
      </c>
      <c r="H84" s="67">
        <v>200</v>
      </c>
      <c r="I84" s="71">
        <v>200</v>
      </c>
      <c r="J84" s="19"/>
      <c r="K84" s="71">
        <v>200</v>
      </c>
      <c r="L84" s="19"/>
      <c r="M84" s="71">
        <v>200</v>
      </c>
    </row>
    <row r="85" spans="1:14" x14ac:dyDescent="0.35">
      <c r="A85" s="166"/>
      <c r="B85" s="150"/>
      <c r="C85" s="150" t="s">
        <v>103</v>
      </c>
      <c r="D85" s="150"/>
      <c r="E85" s="67">
        <v>140</v>
      </c>
      <c r="F85" s="3">
        <v>140</v>
      </c>
      <c r="G85" s="3">
        <v>140</v>
      </c>
      <c r="H85" s="67">
        <v>160</v>
      </c>
      <c r="I85" s="71">
        <v>160</v>
      </c>
      <c r="J85" s="19"/>
      <c r="K85" s="71">
        <v>160</v>
      </c>
      <c r="L85" s="19"/>
      <c r="M85" s="71">
        <v>160</v>
      </c>
    </row>
    <row r="86" spans="1:14" x14ac:dyDescent="0.35">
      <c r="A86" s="166"/>
      <c r="B86" s="150"/>
      <c r="C86" s="150" t="s">
        <v>104</v>
      </c>
      <c r="D86" s="150"/>
      <c r="E86" s="67">
        <v>320</v>
      </c>
      <c r="F86" s="3">
        <v>320</v>
      </c>
      <c r="G86" s="3">
        <v>320</v>
      </c>
      <c r="H86" s="67">
        <v>345</v>
      </c>
      <c r="I86" s="71">
        <v>345</v>
      </c>
      <c r="J86" s="19"/>
      <c r="K86" s="71">
        <v>360</v>
      </c>
      <c r="L86" s="19"/>
      <c r="M86" s="71">
        <v>360</v>
      </c>
    </row>
    <row r="87" spans="1:14" x14ac:dyDescent="0.35">
      <c r="A87" s="166"/>
      <c r="B87" s="150"/>
      <c r="C87" s="150" t="s">
        <v>105</v>
      </c>
      <c r="D87" s="150"/>
      <c r="E87" s="67">
        <v>400</v>
      </c>
      <c r="F87" s="3">
        <v>400</v>
      </c>
      <c r="G87" s="3">
        <v>400</v>
      </c>
      <c r="H87" s="67">
        <v>435</v>
      </c>
      <c r="I87" s="71">
        <v>435</v>
      </c>
      <c r="J87" s="19"/>
      <c r="K87" s="71">
        <v>435</v>
      </c>
      <c r="L87" s="19"/>
      <c r="M87" s="71">
        <v>450</v>
      </c>
      <c r="N87" s="380"/>
    </row>
    <row r="88" spans="1:14" x14ac:dyDescent="0.35">
      <c r="A88" s="166"/>
      <c r="B88" s="150"/>
      <c r="C88" s="150" t="s">
        <v>106</v>
      </c>
      <c r="D88" s="150"/>
      <c r="E88" s="67">
        <v>80</v>
      </c>
      <c r="F88" s="3">
        <v>80</v>
      </c>
      <c r="G88" s="3">
        <v>80</v>
      </c>
      <c r="H88" s="67">
        <v>90</v>
      </c>
      <c r="I88" s="71">
        <v>90</v>
      </c>
      <c r="J88" s="19"/>
      <c r="K88" s="71">
        <v>90</v>
      </c>
      <c r="L88" s="19"/>
      <c r="M88" s="71">
        <v>90</v>
      </c>
    </row>
    <row r="89" spans="1:14" x14ac:dyDescent="0.35">
      <c r="A89" s="166"/>
      <c r="B89" s="150" t="s">
        <v>107</v>
      </c>
      <c r="C89" s="150"/>
      <c r="D89" s="150"/>
      <c r="E89" s="69" t="s">
        <v>40</v>
      </c>
      <c r="F89" s="16" t="s">
        <v>40</v>
      </c>
      <c r="G89" s="16" t="s">
        <v>40</v>
      </c>
      <c r="H89" s="69" t="s">
        <v>40</v>
      </c>
      <c r="I89" s="72" t="s">
        <v>40</v>
      </c>
      <c r="J89" s="20"/>
      <c r="K89" s="72" t="s">
        <v>40</v>
      </c>
      <c r="L89" s="20"/>
      <c r="M89" s="72" t="s">
        <v>40</v>
      </c>
    </row>
    <row r="90" spans="1:14" x14ac:dyDescent="0.35">
      <c r="A90" s="166"/>
      <c r="B90" s="150" t="s">
        <v>108</v>
      </c>
      <c r="C90" s="150"/>
      <c r="D90" s="150"/>
      <c r="E90" s="67"/>
      <c r="F90" s="3"/>
      <c r="G90" s="3"/>
      <c r="H90" s="67"/>
      <c r="I90" s="71"/>
      <c r="J90" s="19"/>
      <c r="K90" s="71"/>
      <c r="L90" s="19"/>
      <c r="M90" s="71"/>
    </row>
    <row r="91" spans="1:14" x14ac:dyDescent="0.35">
      <c r="A91" s="166"/>
      <c r="B91" s="150"/>
      <c r="C91" s="150" t="s">
        <v>109</v>
      </c>
      <c r="D91" s="150"/>
      <c r="E91" s="67">
        <v>10</v>
      </c>
      <c r="F91" s="3">
        <v>10</v>
      </c>
      <c r="G91" s="3">
        <v>10</v>
      </c>
      <c r="H91" s="67">
        <v>10</v>
      </c>
      <c r="I91" s="71">
        <v>10</v>
      </c>
      <c r="J91" s="19"/>
      <c r="K91" s="71">
        <v>10</v>
      </c>
      <c r="L91" s="19"/>
      <c r="M91" s="71">
        <v>10</v>
      </c>
    </row>
    <row r="92" spans="1:14" x14ac:dyDescent="0.35">
      <c r="A92" s="166"/>
      <c r="B92" s="150"/>
      <c r="C92" s="150" t="s">
        <v>110</v>
      </c>
      <c r="D92" s="150"/>
      <c r="E92" s="67"/>
      <c r="F92" s="3"/>
      <c r="G92" s="3" t="s">
        <v>111</v>
      </c>
      <c r="H92" s="67">
        <v>15</v>
      </c>
      <c r="I92" s="71">
        <v>15</v>
      </c>
      <c r="J92" s="19"/>
      <c r="K92" s="71">
        <v>15</v>
      </c>
      <c r="L92" s="19"/>
      <c r="M92" s="71">
        <v>15</v>
      </c>
    </row>
    <row r="93" spans="1:14" x14ac:dyDescent="0.35">
      <c r="A93" s="166"/>
      <c r="B93" s="150"/>
      <c r="C93" s="150" t="s">
        <v>112</v>
      </c>
      <c r="D93" s="150"/>
      <c r="E93" s="67">
        <v>2</v>
      </c>
      <c r="F93" s="3">
        <v>2</v>
      </c>
      <c r="G93" s="3">
        <v>2</v>
      </c>
      <c r="H93" s="67">
        <v>2</v>
      </c>
      <c r="I93" s="71">
        <v>3</v>
      </c>
      <c r="J93" s="19"/>
      <c r="K93" s="71">
        <v>3</v>
      </c>
      <c r="L93" s="19"/>
      <c r="M93" s="71">
        <v>3</v>
      </c>
    </row>
    <row r="94" spans="1:14" x14ac:dyDescent="0.35">
      <c r="A94" s="166"/>
      <c r="B94" s="150"/>
      <c r="C94" s="150" t="s">
        <v>113</v>
      </c>
      <c r="D94" s="150"/>
      <c r="E94" s="67">
        <v>5</v>
      </c>
      <c r="F94" s="3">
        <v>5</v>
      </c>
      <c r="G94" s="3">
        <v>5</v>
      </c>
      <c r="H94" s="67">
        <v>5</v>
      </c>
      <c r="I94" s="71">
        <v>10</v>
      </c>
      <c r="J94" s="19"/>
      <c r="K94" s="71">
        <v>10</v>
      </c>
      <c r="L94" s="19"/>
      <c r="M94" s="71">
        <v>10</v>
      </c>
    </row>
    <row r="95" spans="1:14" x14ac:dyDescent="0.35">
      <c r="A95" s="166"/>
      <c r="B95" s="150"/>
      <c r="C95" s="150" t="s">
        <v>114</v>
      </c>
      <c r="D95" s="150"/>
      <c r="E95" s="67">
        <v>0</v>
      </c>
      <c r="F95" s="3">
        <v>0</v>
      </c>
      <c r="G95" s="3">
        <v>0</v>
      </c>
      <c r="H95" s="67">
        <v>0</v>
      </c>
      <c r="I95" s="71">
        <v>0</v>
      </c>
      <c r="J95" s="19"/>
      <c r="K95" s="71">
        <v>0</v>
      </c>
      <c r="L95" s="19"/>
      <c r="M95" s="71">
        <v>0</v>
      </c>
    </row>
    <row r="96" spans="1:14" x14ac:dyDescent="0.35">
      <c r="A96" s="166"/>
      <c r="B96" s="150"/>
      <c r="C96" s="150" t="s">
        <v>106</v>
      </c>
      <c r="D96" s="150"/>
      <c r="E96" s="67">
        <v>1</v>
      </c>
      <c r="F96" s="3">
        <v>1</v>
      </c>
      <c r="G96" s="3">
        <v>1</v>
      </c>
      <c r="H96" s="67">
        <v>1</v>
      </c>
      <c r="I96" s="71">
        <v>1</v>
      </c>
      <c r="J96" s="19"/>
      <c r="K96" s="71">
        <v>1</v>
      </c>
      <c r="L96" s="19"/>
      <c r="M96" s="71">
        <v>1</v>
      </c>
    </row>
    <row r="97" spans="1:13" x14ac:dyDescent="0.35">
      <c r="A97" s="166"/>
      <c r="B97" s="150" t="s">
        <v>115</v>
      </c>
      <c r="C97" s="150"/>
      <c r="D97" s="150"/>
      <c r="E97" s="67"/>
      <c r="F97" s="3"/>
      <c r="G97" s="3"/>
      <c r="H97" s="67"/>
      <c r="I97" s="71"/>
      <c r="J97" s="19"/>
      <c r="K97" s="71"/>
      <c r="L97" s="19"/>
      <c r="M97" s="71"/>
    </row>
    <row r="98" spans="1:13" x14ac:dyDescent="0.35">
      <c r="A98" s="166"/>
      <c r="B98" s="150"/>
      <c r="C98" s="150" t="s">
        <v>116</v>
      </c>
      <c r="D98" s="150"/>
      <c r="E98" s="69" t="s">
        <v>117</v>
      </c>
      <c r="F98" s="16" t="s">
        <v>117</v>
      </c>
      <c r="G98" s="16" t="s">
        <v>117</v>
      </c>
      <c r="H98" s="69" t="s">
        <v>117</v>
      </c>
      <c r="I98" s="72" t="s">
        <v>117</v>
      </c>
      <c r="J98" s="20"/>
      <c r="K98" s="72" t="s">
        <v>117</v>
      </c>
      <c r="L98" s="20"/>
      <c r="M98" s="72" t="s">
        <v>117</v>
      </c>
    </row>
    <row r="99" spans="1:13" x14ac:dyDescent="0.35">
      <c r="A99" s="166"/>
      <c r="B99" s="150"/>
      <c r="C99" s="150" t="s">
        <v>118</v>
      </c>
      <c r="D99" s="150"/>
      <c r="E99" s="69" t="s">
        <v>119</v>
      </c>
      <c r="F99" s="16" t="s">
        <v>119</v>
      </c>
      <c r="G99" s="16" t="s">
        <v>119</v>
      </c>
      <c r="H99" s="69" t="s">
        <v>119</v>
      </c>
      <c r="I99" s="72" t="s">
        <v>119</v>
      </c>
      <c r="J99" s="20"/>
      <c r="K99" s="72" t="s">
        <v>119</v>
      </c>
      <c r="L99" s="20"/>
      <c r="M99" s="72" t="s">
        <v>119</v>
      </c>
    </row>
    <row r="100" spans="1:13" x14ac:dyDescent="0.35">
      <c r="A100" s="166"/>
      <c r="B100" s="150"/>
      <c r="C100" s="150" t="s">
        <v>120</v>
      </c>
      <c r="D100" s="150"/>
      <c r="E100" s="69" t="s">
        <v>121</v>
      </c>
      <c r="F100" s="16" t="s">
        <v>121</v>
      </c>
      <c r="G100" s="16" t="s">
        <v>121</v>
      </c>
      <c r="H100" s="69" t="s">
        <v>121</v>
      </c>
      <c r="I100" s="72" t="s">
        <v>122</v>
      </c>
      <c r="J100" s="20"/>
      <c r="K100" s="72" t="s">
        <v>122</v>
      </c>
      <c r="L100" s="20"/>
      <c r="M100" s="72" t="s">
        <v>122</v>
      </c>
    </row>
    <row r="101" spans="1:13" x14ac:dyDescent="0.35">
      <c r="A101" s="166"/>
      <c r="B101" s="150"/>
      <c r="C101" s="150" t="s">
        <v>123</v>
      </c>
      <c r="D101" s="150"/>
      <c r="E101" s="69"/>
      <c r="F101" s="16"/>
      <c r="G101" s="16" t="s">
        <v>124</v>
      </c>
      <c r="H101" s="69" t="s">
        <v>124</v>
      </c>
      <c r="I101" s="72" t="s">
        <v>124</v>
      </c>
      <c r="J101" s="20"/>
      <c r="K101" s="72" t="s">
        <v>124</v>
      </c>
      <c r="L101" s="20"/>
      <c r="M101" s="72" t="s">
        <v>124</v>
      </c>
    </row>
    <row r="102" spans="1:13" x14ac:dyDescent="0.35">
      <c r="A102" s="166"/>
      <c r="B102" s="150"/>
      <c r="C102" s="150" t="s">
        <v>125</v>
      </c>
      <c r="D102" s="150"/>
      <c r="E102" s="69" t="s">
        <v>124</v>
      </c>
      <c r="F102" s="16" t="s">
        <v>124</v>
      </c>
      <c r="G102" s="16" t="s">
        <v>124</v>
      </c>
      <c r="H102" s="69" t="s">
        <v>126</v>
      </c>
      <c r="I102" s="72" t="s">
        <v>126</v>
      </c>
      <c r="J102" s="20"/>
      <c r="K102" s="72" t="s">
        <v>126</v>
      </c>
      <c r="L102" s="20"/>
      <c r="M102" s="72" t="s">
        <v>126</v>
      </c>
    </row>
    <row r="103" spans="1:13" x14ac:dyDescent="0.35">
      <c r="A103" s="166"/>
      <c r="B103" s="150"/>
      <c r="C103" s="150" t="s">
        <v>127</v>
      </c>
      <c r="D103" s="150"/>
      <c r="E103" s="69"/>
      <c r="F103" s="16"/>
      <c r="G103" s="16" t="s">
        <v>124</v>
      </c>
      <c r="H103" s="69" t="s">
        <v>121</v>
      </c>
      <c r="I103" s="72" t="s">
        <v>122</v>
      </c>
      <c r="J103" s="20"/>
      <c r="K103" s="72" t="s">
        <v>122</v>
      </c>
      <c r="L103" s="20"/>
      <c r="M103" s="72" t="s">
        <v>122</v>
      </c>
    </row>
    <row r="104" spans="1:13" x14ac:dyDescent="0.35">
      <c r="A104" s="166"/>
      <c r="B104" s="150"/>
      <c r="C104" s="150" t="s">
        <v>128</v>
      </c>
      <c r="D104" s="150"/>
      <c r="E104" s="69" t="s">
        <v>124</v>
      </c>
      <c r="F104" s="16" t="s">
        <v>124</v>
      </c>
      <c r="G104" s="16" t="s">
        <v>124</v>
      </c>
      <c r="H104" s="69" t="s">
        <v>124</v>
      </c>
      <c r="I104" s="72" t="s">
        <v>124</v>
      </c>
      <c r="J104" s="20"/>
      <c r="K104" s="72" t="s">
        <v>124</v>
      </c>
      <c r="L104" s="20"/>
      <c r="M104" s="72" t="s">
        <v>124</v>
      </c>
    </row>
    <row r="105" spans="1:13" x14ac:dyDescent="0.35">
      <c r="A105" s="166"/>
      <c r="B105" s="150"/>
      <c r="C105" s="150" t="s">
        <v>129</v>
      </c>
      <c r="D105" s="150"/>
      <c r="E105" s="69" t="s">
        <v>130</v>
      </c>
      <c r="F105" s="16" t="s">
        <v>130</v>
      </c>
      <c r="G105" s="16" t="s">
        <v>130</v>
      </c>
      <c r="H105" s="69" t="s">
        <v>126</v>
      </c>
      <c r="I105" s="72" t="s">
        <v>126</v>
      </c>
      <c r="J105" s="20"/>
      <c r="K105" s="72" t="s">
        <v>126</v>
      </c>
      <c r="L105" s="20"/>
      <c r="M105" s="72" t="s">
        <v>126</v>
      </c>
    </row>
    <row r="106" spans="1:13" x14ac:dyDescent="0.35">
      <c r="A106" s="166"/>
      <c r="B106" s="150"/>
      <c r="C106" s="150" t="s">
        <v>131</v>
      </c>
      <c r="D106" s="150"/>
      <c r="E106" s="69" t="s">
        <v>132</v>
      </c>
      <c r="F106" s="16" t="s">
        <v>132</v>
      </c>
      <c r="G106" s="16" t="s">
        <v>132</v>
      </c>
      <c r="H106" s="69" t="s">
        <v>133</v>
      </c>
      <c r="I106" s="72" t="s">
        <v>134</v>
      </c>
      <c r="J106" s="20"/>
      <c r="K106" s="72" t="s">
        <v>134</v>
      </c>
      <c r="L106" s="20"/>
      <c r="M106" s="72" t="s">
        <v>134</v>
      </c>
    </row>
    <row r="107" spans="1:13" x14ac:dyDescent="0.35">
      <c r="A107" s="166"/>
      <c r="B107" s="150"/>
      <c r="C107" s="150" t="s">
        <v>135</v>
      </c>
      <c r="D107" s="150"/>
      <c r="E107" s="69" t="s">
        <v>124</v>
      </c>
      <c r="F107" s="16" t="s">
        <v>124</v>
      </c>
      <c r="G107" s="16" t="s">
        <v>124</v>
      </c>
      <c r="H107" s="69" t="s">
        <v>124</v>
      </c>
      <c r="I107" s="72" t="s">
        <v>124</v>
      </c>
      <c r="J107" s="20"/>
      <c r="K107" s="72" t="s">
        <v>124</v>
      </c>
      <c r="L107" s="20"/>
      <c r="M107" s="72" t="s">
        <v>124</v>
      </c>
    </row>
    <row r="108" spans="1:13" x14ac:dyDescent="0.35">
      <c r="A108" s="166"/>
      <c r="B108" s="150"/>
      <c r="C108" s="150" t="s">
        <v>136</v>
      </c>
      <c r="D108" s="150"/>
      <c r="E108" s="69" t="s">
        <v>137</v>
      </c>
      <c r="F108" s="16" t="s">
        <v>137</v>
      </c>
      <c r="G108" s="16" t="s">
        <v>137</v>
      </c>
      <c r="H108" s="69" t="s">
        <v>137</v>
      </c>
      <c r="I108" s="72" t="s">
        <v>137</v>
      </c>
      <c r="J108" s="20"/>
      <c r="K108" s="72" t="s">
        <v>137</v>
      </c>
      <c r="L108" s="20"/>
      <c r="M108" s="72" t="s">
        <v>137</v>
      </c>
    </row>
    <row r="109" spans="1:13" x14ac:dyDescent="0.35">
      <c r="A109" s="166"/>
      <c r="B109" s="150"/>
      <c r="C109" s="150" t="s">
        <v>138</v>
      </c>
      <c r="D109" s="150"/>
      <c r="E109" s="69" t="s">
        <v>139</v>
      </c>
      <c r="F109" s="16" t="s">
        <v>139</v>
      </c>
      <c r="G109" s="16" t="s">
        <v>139</v>
      </c>
      <c r="H109" s="69" t="s">
        <v>139</v>
      </c>
      <c r="I109" s="72" t="s">
        <v>140</v>
      </c>
      <c r="J109" s="20"/>
      <c r="K109" s="72" t="s">
        <v>140</v>
      </c>
      <c r="L109" s="20"/>
      <c r="M109" s="72" t="s">
        <v>140</v>
      </c>
    </row>
    <row r="110" spans="1:13" x14ac:dyDescent="0.35">
      <c r="A110" s="166"/>
      <c r="B110" s="150"/>
      <c r="C110" s="150" t="s">
        <v>141</v>
      </c>
      <c r="D110" s="150"/>
      <c r="E110" s="69" t="s">
        <v>142</v>
      </c>
      <c r="F110" s="16" t="s">
        <v>142</v>
      </c>
      <c r="G110" s="16" t="s">
        <v>142</v>
      </c>
      <c r="H110" s="69" t="s">
        <v>142</v>
      </c>
      <c r="I110" s="72" t="s">
        <v>143</v>
      </c>
      <c r="J110" s="20"/>
      <c r="K110" s="72" t="s">
        <v>143</v>
      </c>
      <c r="L110" s="20"/>
      <c r="M110" s="72" t="s">
        <v>143</v>
      </c>
    </row>
    <row r="111" spans="1:13" x14ac:dyDescent="0.35">
      <c r="A111" s="166"/>
      <c r="B111" s="150"/>
      <c r="C111" s="150" t="s">
        <v>144</v>
      </c>
      <c r="D111" s="150"/>
      <c r="E111" s="69" t="s">
        <v>145</v>
      </c>
      <c r="F111" s="16" t="s">
        <v>145</v>
      </c>
      <c r="G111" s="16" t="s">
        <v>145</v>
      </c>
      <c r="H111" s="69" t="s">
        <v>145</v>
      </c>
      <c r="I111" s="72" t="s">
        <v>145</v>
      </c>
      <c r="J111" s="20"/>
      <c r="K111" s="72" t="s">
        <v>145</v>
      </c>
      <c r="L111" s="20"/>
      <c r="M111" s="72" t="s">
        <v>145</v>
      </c>
    </row>
    <row r="112" spans="1:13" x14ac:dyDescent="0.35">
      <c r="A112" s="166"/>
      <c r="B112" s="150"/>
      <c r="C112" s="150" t="s">
        <v>146</v>
      </c>
      <c r="D112" s="150"/>
      <c r="E112" s="69" t="s">
        <v>147</v>
      </c>
      <c r="F112" s="16" t="s">
        <v>147</v>
      </c>
      <c r="G112" s="16" t="s">
        <v>147</v>
      </c>
      <c r="H112" s="69" t="s">
        <v>147</v>
      </c>
      <c r="I112" s="72" t="s">
        <v>147</v>
      </c>
      <c r="J112" s="20"/>
      <c r="K112" s="72" t="s">
        <v>147</v>
      </c>
      <c r="L112" s="20"/>
      <c r="M112" s="72" t="s">
        <v>147</v>
      </c>
    </row>
    <row r="113" spans="1:13" x14ac:dyDescent="0.35">
      <c r="A113" s="166"/>
      <c r="B113" s="150"/>
      <c r="C113" s="150" t="s">
        <v>148</v>
      </c>
      <c r="D113" s="150"/>
      <c r="E113" s="69" t="s">
        <v>149</v>
      </c>
      <c r="F113" s="16" t="s">
        <v>149</v>
      </c>
      <c r="G113" s="16" t="s">
        <v>149</v>
      </c>
      <c r="H113" s="69" t="s">
        <v>149</v>
      </c>
      <c r="I113" s="72" t="s">
        <v>150</v>
      </c>
      <c r="J113" s="20"/>
      <c r="K113" s="72" t="s">
        <v>150</v>
      </c>
      <c r="L113" s="20"/>
      <c r="M113" s="72" t="s">
        <v>150</v>
      </c>
    </row>
    <row r="114" spans="1:13" x14ac:dyDescent="0.35">
      <c r="A114" s="166"/>
      <c r="B114" s="150"/>
      <c r="C114" s="150" t="s">
        <v>151</v>
      </c>
      <c r="D114" s="150"/>
      <c r="E114" s="69" t="s">
        <v>124</v>
      </c>
      <c r="F114" s="16" t="s">
        <v>124</v>
      </c>
      <c r="G114" s="16" t="s">
        <v>124</v>
      </c>
      <c r="H114" s="69" t="s">
        <v>124</v>
      </c>
      <c r="I114" s="72" t="s">
        <v>124</v>
      </c>
      <c r="J114" s="20"/>
      <c r="K114" s="72" t="s">
        <v>124</v>
      </c>
      <c r="L114" s="20"/>
      <c r="M114" s="72" t="s">
        <v>124</v>
      </c>
    </row>
    <row r="115" spans="1:13" x14ac:dyDescent="0.35">
      <c r="A115" s="166"/>
      <c r="B115" s="150"/>
      <c r="C115" s="150" t="s">
        <v>152</v>
      </c>
      <c r="D115" s="150"/>
      <c r="E115" s="69" t="s">
        <v>126</v>
      </c>
      <c r="F115" s="16" t="s">
        <v>126</v>
      </c>
      <c r="G115" s="16" t="s">
        <v>126</v>
      </c>
      <c r="H115" s="69" t="s">
        <v>126</v>
      </c>
      <c r="I115" s="72" t="s">
        <v>126</v>
      </c>
      <c r="J115" s="20"/>
      <c r="K115" s="72" t="s">
        <v>126</v>
      </c>
      <c r="L115" s="20"/>
      <c r="M115" s="72" t="s">
        <v>126</v>
      </c>
    </row>
    <row r="116" spans="1:13" x14ac:dyDescent="0.35">
      <c r="A116" s="166"/>
      <c r="B116" s="150"/>
      <c r="C116" s="150" t="s">
        <v>153</v>
      </c>
      <c r="D116" s="150"/>
      <c r="E116" s="69" t="s">
        <v>133</v>
      </c>
      <c r="F116" s="16" t="s">
        <v>133</v>
      </c>
      <c r="G116" s="16" t="s">
        <v>133</v>
      </c>
      <c r="H116" s="69" t="s">
        <v>133</v>
      </c>
      <c r="I116" s="72" t="s">
        <v>134</v>
      </c>
      <c r="J116" s="20"/>
      <c r="K116" s="72" t="s">
        <v>134</v>
      </c>
      <c r="L116" s="20"/>
      <c r="M116" s="72" t="s">
        <v>134</v>
      </c>
    </row>
    <row r="117" spans="1:13" x14ac:dyDescent="0.35">
      <c r="A117" s="166"/>
      <c r="B117" s="150"/>
      <c r="C117" s="150" t="s">
        <v>154</v>
      </c>
      <c r="D117" s="150"/>
      <c r="E117" s="69"/>
      <c r="F117" s="16"/>
      <c r="G117" s="16" t="s">
        <v>130</v>
      </c>
      <c r="H117" s="69" t="s">
        <v>126</v>
      </c>
      <c r="I117" s="72" t="s">
        <v>124</v>
      </c>
      <c r="J117" s="20"/>
      <c r="K117" s="72" t="s">
        <v>124</v>
      </c>
      <c r="L117" s="20"/>
      <c r="M117" s="72" t="s">
        <v>124</v>
      </c>
    </row>
    <row r="118" spans="1:13" x14ac:dyDescent="0.35">
      <c r="A118" s="166"/>
      <c r="B118" s="150"/>
      <c r="C118" s="150" t="s">
        <v>155</v>
      </c>
      <c r="D118" s="150"/>
      <c r="E118" s="69"/>
      <c r="F118" s="16"/>
      <c r="G118" s="16"/>
      <c r="H118" s="69"/>
      <c r="I118" s="72" t="s">
        <v>126</v>
      </c>
      <c r="J118" s="20"/>
      <c r="K118" s="72" t="s">
        <v>126</v>
      </c>
      <c r="L118" s="20"/>
      <c r="M118" s="72" t="s">
        <v>126</v>
      </c>
    </row>
    <row r="119" spans="1:13" x14ac:dyDescent="0.35">
      <c r="A119" s="166"/>
      <c r="B119" s="150"/>
      <c r="C119" s="150" t="s">
        <v>156</v>
      </c>
      <c r="D119" s="150"/>
      <c r="E119" s="69"/>
      <c r="F119" s="16"/>
      <c r="G119" s="16"/>
      <c r="H119" s="69"/>
      <c r="I119" s="72" t="s">
        <v>157</v>
      </c>
      <c r="J119" s="20"/>
      <c r="K119" s="72" t="s">
        <v>157</v>
      </c>
      <c r="L119" s="20"/>
      <c r="M119" s="72" t="s">
        <v>157</v>
      </c>
    </row>
    <row r="120" spans="1:13" x14ac:dyDescent="0.35">
      <c r="A120" s="166"/>
      <c r="B120" s="150"/>
      <c r="C120" s="150" t="s">
        <v>158</v>
      </c>
      <c r="D120" s="150"/>
      <c r="E120" s="69" t="s">
        <v>159</v>
      </c>
      <c r="F120" s="16" t="s">
        <v>159</v>
      </c>
      <c r="G120" s="16" t="s">
        <v>159</v>
      </c>
      <c r="H120" s="69" t="s">
        <v>160</v>
      </c>
      <c r="I120" s="72" t="s">
        <v>160</v>
      </c>
      <c r="J120" s="20"/>
      <c r="K120" s="72" t="s">
        <v>160</v>
      </c>
      <c r="L120" s="20"/>
      <c r="M120" s="72" t="s">
        <v>160</v>
      </c>
    </row>
    <row r="121" spans="1:13" x14ac:dyDescent="0.35">
      <c r="A121" s="166"/>
      <c r="B121" s="150"/>
      <c r="C121" s="150" t="s">
        <v>161</v>
      </c>
      <c r="D121" s="150"/>
      <c r="E121" s="69" t="s">
        <v>162</v>
      </c>
      <c r="F121" s="16" t="s">
        <v>162</v>
      </c>
      <c r="G121" s="16" t="s">
        <v>162</v>
      </c>
      <c r="H121" s="69" t="s">
        <v>163</v>
      </c>
      <c r="I121" s="72" t="s">
        <v>163</v>
      </c>
      <c r="J121" s="20"/>
      <c r="K121" s="72" t="s">
        <v>163</v>
      </c>
      <c r="L121" s="20"/>
      <c r="M121" s="72" t="s">
        <v>163</v>
      </c>
    </row>
    <row r="122" spans="1:13" x14ac:dyDescent="0.35">
      <c r="A122" s="166"/>
      <c r="B122" s="150"/>
      <c r="C122" s="150" t="s">
        <v>164</v>
      </c>
      <c r="D122" s="150"/>
      <c r="E122" s="69" t="s">
        <v>165</v>
      </c>
      <c r="F122" s="16" t="s">
        <v>165</v>
      </c>
      <c r="G122" s="16" t="s">
        <v>165</v>
      </c>
      <c r="H122" s="69" t="s">
        <v>159</v>
      </c>
      <c r="I122" s="72" t="s">
        <v>159</v>
      </c>
      <c r="J122" s="20"/>
      <c r="K122" s="72" t="s">
        <v>159</v>
      </c>
      <c r="L122" s="20"/>
      <c r="M122" s="72" t="s">
        <v>159</v>
      </c>
    </row>
    <row r="123" spans="1:13" x14ac:dyDescent="0.35">
      <c r="A123" s="166"/>
      <c r="B123" s="150"/>
      <c r="C123" s="150" t="s">
        <v>166</v>
      </c>
      <c r="D123" s="150"/>
      <c r="E123" s="69" t="s">
        <v>160</v>
      </c>
      <c r="F123" s="16" t="s">
        <v>160</v>
      </c>
      <c r="G123" s="16" t="s">
        <v>160</v>
      </c>
      <c r="H123" s="69" t="s">
        <v>162</v>
      </c>
      <c r="I123" s="72" t="s">
        <v>162</v>
      </c>
      <c r="J123" s="20"/>
      <c r="K123" s="72" t="s">
        <v>162</v>
      </c>
      <c r="L123" s="20"/>
      <c r="M123" s="72" t="s">
        <v>162</v>
      </c>
    </row>
    <row r="124" spans="1:13" x14ac:dyDescent="0.35">
      <c r="A124" s="166"/>
      <c r="B124" s="150"/>
      <c r="C124" s="150" t="s">
        <v>167</v>
      </c>
      <c r="D124" s="150"/>
      <c r="E124" s="69"/>
      <c r="F124" s="16"/>
      <c r="G124" s="16"/>
      <c r="H124" s="69"/>
      <c r="I124" s="72" t="s">
        <v>168</v>
      </c>
      <c r="J124" s="20"/>
      <c r="K124" s="72" t="s">
        <v>168</v>
      </c>
      <c r="L124" s="20"/>
      <c r="M124" s="72" t="s">
        <v>168</v>
      </c>
    </row>
    <row r="125" spans="1:13" x14ac:dyDescent="0.35">
      <c r="A125" s="166"/>
      <c r="B125" s="150"/>
      <c r="C125" s="150" t="s">
        <v>169</v>
      </c>
      <c r="D125" s="150"/>
      <c r="E125" s="69" t="s">
        <v>170</v>
      </c>
      <c r="F125" s="16" t="s">
        <v>170</v>
      </c>
      <c r="G125" s="16" t="s">
        <v>170</v>
      </c>
      <c r="H125" s="69" t="s">
        <v>170</v>
      </c>
      <c r="I125" s="72" t="s">
        <v>170</v>
      </c>
      <c r="J125" s="20"/>
      <c r="K125" s="72" t="s">
        <v>170</v>
      </c>
      <c r="L125" s="20"/>
      <c r="M125" s="72" t="s">
        <v>170</v>
      </c>
    </row>
    <row r="126" spans="1:13" x14ac:dyDescent="0.35">
      <c r="A126" s="166"/>
      <c r="B126" s="150"/>
      <c r="C126" s="150" t="s">
        <v>171</v>
      </c>
      <c r="D126" s="150"/>
      <c r="E126" s="69" t="s">
        <v>172</v>
      </c>
      <c r="F126" s="16" t="s">
        <v>172</v>
      </c>
      <c r="G126" s="16" t="s">
        <v>172</v>
      </c>
      <c r="H126" s="69" t="s">
        <v>40</v>
      </c>
      <c r="I126" s="72" t="s">
        <v>40</v>
      </c>
      <c r="J126" s="20"/>
      <c r="K126" s="72" t="s">
        <v>40</v>
      </c>
      <c r="L126" s="20"/>
      <c r="M126" s="72" t="s">
        <v>40</v>
      </c>
    </row>
    <row r="127" spans="1:13" ht="29.25" customHeight="1" x14ac:dyDescent="0.35">
      <c r="A127" s="166"/>
      <c r="B127" s="150"/>
      <c r="C127" s="150" t="s">
        <v>173</v>
      </c>
      <c r="D127" s="150"/>
      <c r="E127" s="70" t="s">
        <v>174</v>
      </c>
      <c r="F127" s="187" t="s">
        <v>174</v>
      </c>
      <c r="G127" s="187" t="s">
        <v>174</v>
      </c>
      <c r="H127" s="70" t="s">
        <v>174</v>
      </c>
      <c r="I127" s="73" t="s">
        <v>174</v>
      </c>
      <c r="J127" s="86"/>
      <c r="K127" s="73" t="s">
        <v>174</v>
      </c>
      <c r="L127" s="86"/>
      <c r="M127" s="73" t="s">
        <v>174</v>
      </c>
    </row>
    <row r="128" spans="1:13" x14ac:dyDescent="0.35">
      <c r="A128" s="166"/>
      <c r="B128" s="150"/>
      <c r="C128" s="150" t="s">
        <v>175</v>
      </c>
      <c r="D128" s="150"/>
      <c r="E128" s="69" t="s">
        <v>176</v>
      </c>
      <c r="F128" s="16" t="s">
        <v>176</v>
      </c>
      <c r="G128" s="16" t="s">
        <v>176</v>
      </c>
      <c r="H128" s="69" t="s">
        <v>177</v>
      </c>
      <c r="I128" s="72" t="s">
        <v>178</v>
      </c>
      <c r="J128" s="20"/>
      <c r="K128" s="72" t="s">
        <v>178</v>
      </c>
      <c r="L128" s="20"/>
      <c r="M128" s="72" t="s">
        <v>178</v>
      </c>
    </row>
    <row r="129" spans="1:13" x14ac:dyDescent="0.35">
      <c r="A129" s="166"/>
      <c r="B129" s="150"/>
      <c r="C129" s="150" t="s">
        <v>179</v>
      </c>
      <c r="D129" s="150"/>
      <c r="E129" s="69" t="s">
        <v>42</v>
      </c>
      <c r="F129" s="16" t="s">
        <v>42</v>
      </c>
      <c r="G129" s="16" t="s">
        <v>42</v>
      </c>
      <c r="H129" s="69" t="s">
        <v>42</v>
      </c>
      <c r="I129" s="72" t="s">
        <v>42</v>
      </c>
      <c r="J129" s="20"/>
      <c r="K129" s="72" t="s">
        <v>42</v>
      </c>
      <c r="L129" s="20"/>
      <c r="M129" s="72" t="s">
        <v>42</v>
      </c>
    </row>
    <row r="130" spans="1:13" x14ac:dyDescent="0.35">
      <c r="A130" s="166"/>
      <c r="B130" s="150"/>
      <c r="C130" s="150" t="s">
        <v>180</v>
      </c>
      <c r="D130" s="150"/>
      <c r="E130" s="69" t="s">
        <v>42</v>
      </c>
      <c r="F130" s="16" t="s">
        <v>42</v>
      </c>
      <c r="G130" s="16" t="s">
        <v>42</v>
      </c>
      <c r="H130" s="69" t="s">
        <v>42</v>
      </c>
      <c r="I130" s="72" t="s">
        <v>42</v>
      </c>
      <c r="J130" s="20"/>
      <c r="K130" s="72" t="s">
        <v>42</v>
      </c>
      <c r="L130" s="20"/>
      <c r="M130" s="72" t="s">
        <v>42</v>
      </c>
    </row>
    <row r="131" spans="1:13" x14ac:dyDescent="0.35">
      <c r="A131" s="166"/>
      <c r="B131" s="150"/>
      <c r="C131" s="150" t="s">
        <v>181</v>
      </c>
      <c r="D131" s="150"/>
      <c r="E131" s="69" t="s">
        <v>182</v>
      </c>
      <c r="F131" s="16" t="s">
        <v>182</v>
      </c>
      <c r="G131" s="16" t="s">
        <v>182</v>
      </c>
      <c r="H131" s="69" t="s">
        <v>182</v>
      </c>
      <c r="I131" s="72" t="s">
        <v>182</v>
      </c>
      <c r="J131" s="20"/>
      <c r="K131" s="72" t="s">
        <v>182</v>
      </c>
      <c r="L131" s="20"/>
      <c r="M131" s="72" t="s">
        <v>182</v>
      </c>
    </row>
    <row r="132" spans="1:13" x14ac:dyDescent="0.35">
      <c r="A132" s="166"/>
      <c r="B132" s="150"/>
      <c r="C132" s="150" t="s">
        <v>183</v>
      </c>
      <c r="D132" s="150"/>
      <c r="E132" s="69" t="s">
        <v>184</v>
      </c>
      <c r="F132" s="16" t="s">
        <v>184</v>
      </c>
      <c r="G132" s="16" t="s">
        <v>184</v>
      </c>
      <c r="H132" s="69" t="s">
        <v>184</v>
      </c>
      <c r="I132" s="72" t="s">
        <v>184</v>
      </c>
      <c r="J132" s="20"/>
      <c r="K132" s="72" t="s">
        <v>184</v>
      </c>
      <c r="L132" s="20"/>
      <c r="M132" s="72" t="s">
        <v>184</v>
      </c>
    </row>
    <row r="133" spans="1:13" x14ac:dyDescent="0.35">
      <c r="A133" s="166"/>
      <c r="B133" s="150"/>
      <c r="C133" s="150" t="s">
        <v>185</v>
      </c>
      <c r="D133" s="150"/>
      <c r="E133" s="69" t="s">
        <v>186</v>
      </c>
      <c r="F133" s="16" t="s">
        <v>186</v>
      </c>
      <c r="G133" s="16" t="s">
        <v>186</v>
      </c>
      <c r="H133" s="69" t="s">
        <v>186</v>
      </c>
      <c r="I133" s="72" t="s">
        <v>186</v>
      </c>
      <c r="J133" s="20"/>
      <c r="K133" s="72" t="s">
        <v>186</v>
      </c>
      <c r="L133" s="20"/>
      <c r="M133" s="72" t="s">
        <v>186</v>
      </c>
    </row>
    <row r="134" spans="1:13" x14ac:dyDescent="0.35">
      <c r="A134" s="166"/>
      <c r="B134" s="150"/>
      <c r="C134" s="150" t="s">
        <v>187</v>
      </c>
      <c r="D134" s="150"/>
      <c r="E134" s="69" t="s">
        <v>188</v>
      </c>
      <c r="F134" s="16" t="s">
        <v>188</v>
      </c>
      <c r="G134" s="16" t="s">
        <v>188</v>
      </c>
      <c r="H134" s="69" t="s">
        <v>188</v>
      </c>
      <c r="I134" s="72" t="s">
        <v>188</v>
      </c>
      <c r="J134" s="20"/>
      <c r="K134" s="72" t="s">
        <v>188</v>
      </c>
      <c r="L134" s="20"/>
      <c r="M134" s="72" t="s">
        <v>188</v>
      </c>
    </row>
    <row r="135" spans="1:13" x14ac:dyDescent="0.35">
      <c r="A135" s="166"/>
      <c r="B135" s="150"/>
      <c r="C135" s="150" t="s">
        <v>189</v>
      </c>
      <c r="D135" s="150"/>
      <c r="E135" s="69" t="s">
        <v>190</v>
      </c>
      <c r="F135" s="16" t="s">
        <v>190</v>
      </c>
      <c r="G135" s="16" t="s">
        <v>190</v>
      </c>
      <c r="H135" s="69" t="s">
        <v>190</v>
      </c>
      <c r="I135" s="72" t="s">
        <v>190</v>
      </c>
      <c r="J135" s="20"/>
      <c r="K135" s="72" t="s">
        <v>190</v>
      </c>
      <c r="L135" s="20"/>
      <c r="M135" s="72" t="s">
        <v>190</v>
      </c>
    </row>
    <row r="136" spans="1:13" x14ac:dyDescent="0.35">
      <c r="A136" s="166"/>
      <c r="B136" s="150"/>
      <c r="C136" s="150" t="s">
        <v>191</v>
      </c>
      <c r="D136" s="150"/>
      <c r="E136" s="69" t="s">
        <v>190</v>
      </c>
      <c r="F136" s="16" t="s">
        <v>190</v>
      </c>
      <c r="G136" s="16" t="s">
        <v>190</v>
      </c>
      <c r="H136" s="69" t="s">
        <v>190</v>
      </c>
      <c r="I136" s="72" t="s">
        <v>190</v>
      </c>
      <c r="J136" s="20"/>
      <c r="K136" s="72" t="s">
        <v>190</v>
      </c>
      <c r="L136" s="20"/>
      <c r="M136" s="72" t="s">
        <v>190</v>
      </c>
    </row>
    <row r="137" spans="1:13" x14ac:dyDescent="0.35">
      <c r="A137" s="166"/>
      <c r="B137" s="150"/>
      <c r="C137" s="150" t="s">
        <v>192</v>
      </c>
      <c r="D137" s="150"/>
      <c r="E137" s="69" t="s">
        <v>193</v>
      </c>
      <c r="F137" s="16" t="s">
        <v>193</v>
      </c>
      <c r="G137" s="16" t="s">
        <v>193</v>
      </c>
      <c r="H137" s="69" t="s">
        <v>193</v>
      </c>
      <c r="I137" s="72" t="s">
        <v>193</v>
      </c>
      <c r="J137" s="20"/>
      <c r="K137" s="72" t="s">
        <v>193</v>
      </c>
      <c r="L137" s="20"/>
      <c r="M137" s="72" t="s">
        <v>193</v>
      </c>
    </row>
    <row r="138" spans="1:13" x14ac:dyDescent="0.35">
      <c r="A138" s="166"/>
      <c r="B138" s="150" t="s">
        <v>194</v>
      </c>
      <c r="C138" s="150"/>
      <c r="D138" s="150"/>
      <c r="E138" s="67"/>
      <c r="F138" s="3"/>
      <c r="G138" s="3"/>
      <c r="H138" s="67"/>
      <c r="I138" s="71"/>
      <c r="J138" s="19"/>
      <c r="K138" s="71"/>
      <c r="L138" s="19"/>
      <c r="M138" s="71"/>
    </row>
    <row r="139" spans="1:13" x14ac:dyDescent="0.35">
      <c r="A139" s="166"/>
      <c r="B139" s="150"/>
      <c r="C139" s="150" t="s">
        <v>195</v>
      </c>
      <c r="D139" s="150"/>
      <c r="E139" s="67">
        <v>20</v>
      </c>
      <c r="F139" s="3">
        <v>20</v>
      </c>
      <c r="G139" s="3">
        <v>20</v>
      </c>
      <c r="H139" s="67">
        <v>20</v>
      </c>
      <c r="I139" s="94" t="s">
        <v>196</v>
      </c>
      <c r="J139" s="89"/>
      <c r="K139" s="94" t="s">
        <v>196</v>
      </c>
      <c r="L139" s="89"/>
      <c r="M139" s="94" t="s">
        <v>196</v>
      </c>
    </row>
    <row r="140" spans="1:13" x14ac:dyDescent="0.35">
      <c r="A140" s="166"/>
      <c r="B140" s="150"/>
      <c r="C140" s="150" t="s">
        <v>197</v>
      </c>
      <c r="D140" s="150"/>
      <c r="E140" s="67">
        <v>15</v>
      </c>
      <c r="F140" s="3">
        <v>15</v>
      </c>
      <c r="G140" s="3">
        <v>15</v>
      </c>
      <c r="H140" s="67">
        <v>15</v>
      </c>
      <c r="I140" s="94" t="s">
        <v>198</v>
      </c>
      <c r="J140" s="89"/>
      <c r="K140" s="94" t="s">
        <v>198</v>
      </c>
      <c r="L140" s="89"/>
      <c r="M140" s="94" t="s">
        <v>198</v>
      </c>
    </row>
    <row r="141" spans="1:13" x14ac:dyDescent="0.35">
      <c r="A141" s="166"/>
      <c r="B141" s="150" t="s">
        <v>199</v>
      </c>
      <c r="C141" s="150"/>
      <c r="D141" s="150"/>
      <c r="E141" s="67"/>
      <c r="F141" s="3"/>
      <c r="G141" s="3"/>
      <c r="H141" s="67"/>
      <c r="I141" s="94"/>
      <c r="J141" s="89"/>
      <c r="K141" s="94"/>
      <c r="L141" s="89"/>
      <c r="M141" s="94"/>
    </row>
    <row r="142" spans="1:13" x14ac:dyDescent="0.35">
      <c r="A142" s="166"/>
      <c r="B142" s="150"/>
      <c r="C142" s="150" t="s">
        <v>200</v>
      </c>
      <c r="D142" s="150"/>
      <c r="E142" s="67"/>
      <c r="F142" s="3"/>
      <c r="G142" s="3"/>
      <c r="H142" s="67"/>
      <c r="I142" s="94" t="s">
        <v>117</v>
      </c>
      <c r="J142" s="89"/>
      <c r="K142" s="94" t="s">
        <v>117</v>
      </c>
      <c r="L142" s="89"/>
      <c r="M142" s="94" t="s">
        <v>117</v>
      </c>
    </row>
    <row r="143" spans="1:13" x14ac:dyDescent="0.35">
      <c r="A143" s="166"/>
      <c r="B143" s="150"/>
      <c r="C143" s="150" t="s">
        <v>201</v>
      </c>
      <c r="D143" s="150"/>
      <c r="E143" s="67"/>
      <c r="F143" s="3"/>
      <c r="G143" s="3"/>
      <c r="H143" s="67"/>
      <c r="I143" s="94" t="s">
        <v>202</v>
      </c>
      <c r="J143" s="89"/>
      <c r="K143" s="94" t="s">
        <v>202</v>
      </c>
      <c r="L143" s="89"/>
      <c r="M143" s="94" t="s">
        <v>202</v>
      </c>
    </row>
    <row r="144" spans="1:13" x14ac:dyDescent="0.35">
      <c r="A144" s="166"/>
      <c r="B144" s="150"/>
      <c r="C144" s="150" t="s">
        <v>203</v>
      </c>
      <c r="D144" s="150"/>
      <c r="E144" s="67"/>
      <c r="F144" s="3"/>
      <c r="G144" s="3"/>
      <c r="H144" s="67"/>
      <c r="I144" s="94" t="s">
        <v>122</v>
      </c>
      <c r="J144" s="89"/>
      <c r="K144" s="94" t="s">
        <v>122</v>
      </c>
      <c r="L144" s="89"/>
      <c r="M144" s="94" t="s">
        <v>122</v>
      </c>
    </row>
    <row r="145" spans="1:13" x14ac:dyDescent="0.35">
      <c r="A145" s="166"/>
      <c r="B145" s="150" t="s">
        <v>204</v>
      </c>
      <c r="C145" s="150"/>
      <c r="D145" s="150"/>
      <c r="E145" s="69" t="s">
        <v>40</v>
      </c>
      <c r="F145" s="16" t="s">
        <v>40</v>
      </c>
      <c r="G145" s="16" t="s">
        <v>40</v>
      </c>
      <c r="H145" s="69" t="s">
        <v>40</v>
      </c>
      <c r="I145" s="72" t="s">
        <v>40</v>
      </c>
      <c r="J145" s="20"/>
      <c r="K145" s="72" t="s">
        <v>40</v>
      </c>
      <c r="L145" s="20"/>
      <c r="M145" s="72" t="s">
        <v>40</v>
      </c>
    </row>
    <row r="146" spans="1:13" x14ac:dyDescent="0.35">
      <c r="A146" s="166"/>
      <c r="B146" s="150" t="s">
        <v>205</v>
      </c>
      <c r="C146" s="150"/>
      <c r="D146" s="150"/>
      <c r="E146" s="69">
        <v>10</v>
      </c>
      <c r="F146" s="16">
        <v>10</v>
      </c>
      <c r="G146" s="16">
        <v>10</v>
      </c>
      <c r="H146" s="69">
        <v>10</v>
      </c>
      <c r="I146" s="72">
        <v>10</v>
      </c>
      <c r="J146" s="20"/>
      <c r="K146" s="72">
        <v>10</v>
      </c>
      <c r="L146" s="20"/>
      <c r="M146" s="72">
        <v>10</v>
      </c>
    </row>
    <row r="147" spans="1:13" x14ac:dyDescent="0.35">
      <c r="A147" s="166"/>
      <c r="B147" s="150" t="s">
        <v>206</v>
      </c>
      <c r="C147" s="150"/>
      <c r="D147" s="150"/>
      <c r="E147" s="69" t="s">
        <v>40</v>
      </c>
      <c r="F147" s="16" t="s">
        <v>40</v>
      </c>
      <c r="G147" s="16" t="s">
        <v>40</v>
      </c>
      <c r="H147" s="69" t="s">
        <v>40</v>
      </c>
      <c r="I147" s="72" t="s">
        <v>40</v>
      </c>
      <c r="J147" s="20"/>
      <c r="K147" s="72" t="s">
        <v>40</v>
      </c>
      <c r="L147" s="20"/>
      <c r="M147" s="72" t="s">
        <v>40</v>
      </c>
    </row>
    <row r="148" spans="1:13" x14ac:dyDescent="0.35">
      <c r="A148" s="166"/>
      <c r="B148" s="150" t="s">
        <v>207</v>
      </c>
      <c r="C148" s="150"/>
      <c r="D148" s="150"/>
      <c r="E148" s="69">
        <v>20</v>
      </c>
      <c r="F148" s="16">
        <v>20</v>
      </c>
      <c r="G148" s="16">
        <v>20</v>
      </c>
      <c r="H148" s="69">
        <v>20</v>
      </c>
      <c r="I148" s="72">
        <v>20</v>
      </c>
      <c r="J148" s="20"/>
      <c r="K148" s="72">
        <v>20</v>
      </c>
      <c r="L148" s="20"/>
      <c r="M148" s="72">
        <v>20</v>
      </c>
    </row>
    <row r="149" spans="1:13" x14ac:dyDescent="0.35">
      <c r="A149" s="166"/>
      <c r="B149" s="150" t="s">
        <v>208</v>
      </c>
      <c r="C149" s="150"/>
      <c r="D149" s="150"/>
      <c r="E149" s="69" t="s">
        <v>40</v>
      </c>
      <c r="F149" s="16" t="s">
        <v>40</v>
      </c>
      <c r="G149" s="16" t="s">
        <v>40</v>
      </c>
      <c r="H149" s="69" t="s">
        <v>40</v>
      </c>
      <c r="I149" s="72" t="s">
        <v>40</v>
      </c>
      <c r="J149" s="20"/>
      <c r="K149" s="72" t="s">
        <v>40</v>
      </c>
      <c r="L149" s="20"/>
      <c r="M149" s="72" t="s">
        <v>40</v>
      </c>
    </row>
    <row r="150" spans="1:13" x14ac:dyDescent="0.35">
      <c r="A150" s="166"/>
      <c r="B150" s="150" t="s">
        <v>209</v>
      </c>
      <c r="C150" s="150"/>
      <c r="D150" s="150"/>
      <c r="E150" s="69" t="s">
        <v>40</v>
      </c>
      <c r="F150" s="16" t="s">
        <v>40</v>
      </c>
      <c r="G150" s="16" t="s">
        <v>40</v>
      </c>
      <c r="H150" s="69" t="s">
        <v>40</v>
      </c>
      <c r="I150" s="72" t="s">
        <v>40</v>
      </c>
      <c r="J150" s="20"/>
      <c r="K150" s="72" t="s">
        <v>40</v>
      </c>
      <c r="L150" s="20"/>
      <c r="M150" s="72" t="s">
        <v>40</v>
      </c>
    </row>
    <row r="151" spans="1:13" x14ac:dyDescent="0.35">
      <c r="A151" s="166"/>
      <c r="B151" s="150" t="s">
        <v>210</v>
      </c>
      <c r="C151" s="150"/>
      <c r="D151" s="150"/>
      <c r="E151" s="69" t="s">
        <v>40</v>
      </c>
      <c r="F151" s="16" t="s">
        <v>40</v>
      </c>
      <c r="G151" s="16" t="s">
        <v>40</v>
      </c>
      <c r="H151" s="69" t="s">
        <v>40</v>
      </c>
      <c r="I151" s="72" t="s">
        <v>40</v>
      </c>
      <c r="J151" s="20"/>
      <c r="K151" s="72" t="s">
        <v>40</v>
      </c>
      <c r="L151" s="20"/>
      <c r="M151" s="72" t="s">
        <v>40</v>
      </c>
    </row>
    <row r="152" spans="1:13" x14ac:dyDescent="0.35">
      <c r="A152" s="166"/>
      <c r="B152" s="150" t="s">
        <v>211</v>
      </c>
      <c r="C152" s="150"/>
      <c r="D152" s="150"/>
      <c r="E152" s="69"/>
      <c r="F152" s="16"/>
      <c r="G152" s="16"/>
      <c r="H152" s="69"/>
      <c r="I152" s="72"/>
      <c r="J152" s="20"/>
      <c r="K152" s="72"/>
      <c r="L152" s="20"/>
      <c r="M152" s="72"/>
    </row>
    <row r="153" spans="1:13" x14ac:dyDescent="0.35">
      <c r="A153" s="166"/>
      <c r="B153" s="150"/>
      <c r="C153" s="150" t="s">
        <v>212</v>
      </c>
      <c r="D153" s="150"/>
      <c r="E153" s="69" t="s">
        <v>40</v>
      </c>
      <c r="F153" s="16" t="s">
        <v>40</v>
      </c>
      <c r="G153" s="16" t="s">
        <v>40</v>
      </c>
      <c r="H153" s="69" t="s">
        <v>40</v>
      </c>
      <c r="I153" s="72" t="s">
        <v>40</v>
      </c>
      <c r="J153" s="20"/>
      <c r="K153" s="72" t="s">
        <v>40</v>
      </c>
      <c r="L153" s="20"/>
      <c r="M153" s="72" t="s">
        <v>40</v>
      </c>
    </row>
    <row r="154" spans="1:13" x14ac:dyDescent="0.35">
      <c r="A154" s="166"/>
      <c r="B154" s="150"/>
      <c r="C154" s="150" t="s">
        <v>213</v>
      </c>
      <c r="D154" s="150"/>
      <c r="E154" s="67">
        <v>15</v>
      </c>
      <c r="F154" s="3">
        <v>15</v>
      </c>
      <c r="G154" s="3">
        <v>15</v>
      </c>
      <c r="H154" s="67">
        <v>15</v>
      </c>
      <c r="I154" s="71">
        <v>15</v>
      </c>
      <c r="J154" s="19"/>
      <c r="K154" s="71">
        <v>15</v>
      </c>
      <c r="L154" s="19"/>
      <c r="M154" s="71">
        <v>15</v>
      </c>
    </row>
    <row r="155" spans="1:13" x14ac:dyDescent="0.35">
      <c r="A155" s="166"/>
      <c r="B155" s="150"/>
      <c r="C155" s="150" t="s">
        <v>214</v>
      </c>
      <c r="D155" s="150"/>
      <c r="E155" s="67">
        <v>10</v>
      </c>
      <c r="F155" s="3">
        <v>10</v>
      </c>
      <c r="G155" s="3">
        <v>10</v>
      </c>
      <c r="H155" s="67">
        <v>10</v>
      </c>
      <c r="I155" s="71">
        <v>10</v>
      </c>
      <c r="J155" s="19"/>
      <c r="K155" s="71">
        <v>10</v>
      </c>
      <c r="L155" s="19"/>
      <c r="M155" s="71">
        <v>10</v>
      </c>
    </row>
    <row r="156" spans="1:13" x14ac:dyDescent="0.35">
      <c r="A156" s="166"/>
      <c r="B156" s="150"/>
      <c r="C156" s="150" t="s">
        <v>215</v>
      </c>
      <c r="D156" s="150"/>
      <c r="E156" s="67">
        <v>50</v>
      </c>
      <c r="F156" s="3">
        <v>50</v>
      </c>
      <c r="G156" s="3">
        <v>50</v>
      </c>
      <c r="H156" s="67">
        <v>75</v>
      </c>
      <c r="I156" s="71">
        <v>75</v>
      </c>
      <c r="J156" s="19"/>
      <c r="K156" s="71">
        <v>75</v>
      </c>
      <c r="L156" s="19"/>
      <c r="M156" s="71">
        <v>75</v>
      </c>
    </row>
    <row r="157" spans="1:13" x14ac:dyDescent="0.35">
      <c r="A157" s="166"/>
      <c r="B157" s="150"/>
      <c r="C157" s="150" t="s">
        <v>216</v>
      </c>
      <c r="D157" s="150"/>
      <c r="E157" s="67">
        <v>25</v>
      </c>
      <c r="F157" s="3">
        <v>25</v>
      </c>
      <c r="G157" s="3">
        <v>25</v>
      </c>
      <c r="H157" s="67">
        <v>45</v>
      </c>
      <c r="I157" s="71">
        <v>45</v>
      </c>
      <c r="J157" s="19"/>
      <c r="K157" s="71">
        <v>45</v>
      </c>
      <c r="L157" s="19"/>
      <c r="M157" s="71">
        <v>45</v>
      </c>
    </row>
    <row r="158" spans="1:13" x14ac:dyDescent="0.35">
      <c r="A158" s="166"/>
      <c r="B158" s="150" t="s">
        <v>217</v>
      </c>
      <c r="C158" s="150"/>
      <c r="D158" s="150"/>
      <c r="E158" s="67"/>
      <c r="F158" s="3"/>
      <c r="G158" s="3"/>
      <c r="H158" s="67"/>
      <c r="I158" s="71"/>
      <c r="J158" s="19"/>
      <c r="K158" s="71"/>
      <c r="L158" s="19"/>
      <c r="M158" s="71"/>
    </row>
    <row r="159" spans="1:13" x14ac:dyDescent="0.35">
      <c r="A159" s="166"/>
      <c r="B159" s="150"/>
      <c r="C159" s="150" t="s">
        <v>218</v>
      </c>
      <c r="D159" s="150"/>
      <c r="E159" s="67">
        <v>40</v>
      </c>
      <c r="F159" s="3">
        <v>40</v>
      </c>
      <c r="G159" s="3">
        <v>40</v>
      </c>
      <c r="H159" s="67">
        <v>45</v>
      </c>
      <c r="I159" s="71">
        <v>45</v>
      </c>
      <c r="J159" s="19"/>
      <c r="K159" s="71">
        <v>45</v>
      </c>
      <c r="L159" s="19"/>
      <c r="M159" s="71">
        <v>45</v>
      </c>
    </row>
    <row r="160" spans="1:13" x14ac:dyDescent="0.35">
      <c r="A160" s="166"/>
      <c r="B160" s="150"/>
      <c r="C160" s="150" t="s">
        <v>219</v>
      </c>
      <c r="D160" s="150"/>
      <c r="E160" s="67">
        <v>30</v>
      </c>
      <c r="F160" s="3">
        <v>30</v>
      </c>
      <c r="G160" s="3">
        <v>30</v>
      </c>
      <c r="H160" s="67">
        <v>35</v>
      </c>
      <c r="I160" s="71">
        <v>35</v>
      </c>
      <c r="J160" s="19"/>
      <c r="K160" s="71">
        <v>35</v>
      </c>
      <c r="L160" s="19"/>
      <c r="M160" s="71">
        <v>35</v>
      </c>
    </row>
    <row r="161" spans="1:13" x14ac:dyDescent="0.35">
      <c r="A161" s="166"/>
      <c r="B161" s="150"/>
      <c r="C161" s="150" t="s">
        <v>220</v>
      </c>
      <c r="D161" s="150"/>
      <c r="E161" s="67">
        <v>30</v>
      </c>
      <c r="F161" s="3">
        <v>30</v>
      </c>
      <c r="G161" s="3">
        <v>30</v>
      </c>
      <c r="H161" s="67">
        <v>35</v>
      </c>
      <c r="I161" s="71">
        <v>35</v>
      </c>
      <c r="J161" s="19"/>
      <c r="K161" s="71">
        <v>35</v>
      </c>
      <c r="L161" s="19"/>
      <c r="M161" s="71">
        <v>35</v>
      </c>
    </row>
    <row r="162" spans="1:13" x14ac:dyDescent="0.35">
      <c r="A162" s="166"/>
      <c r="B162" s="150"/>
      <c r="C162" s="150" t="s">
        <v>221</v>
      </c>
      <c r="D162" s="150"/>
      <c r="E162" s="67">
        <v>20</v>
      </c>
      <c r="F162" s="3">
        <v>20</v>
      </c>
      <c r="G162" s="3">
        <v>20</v>
      </c>
      <c r="H162" s="67">
        <v>25</v>
      </c>
      <c r="I162" s="71">
        <v>25</v>
      </c>
      <c r="J162" s="19"/>
      <c r="K162" s="71">
        <v>25</v>
      </c>
      <c r="L162" s="19"/>
      <c r="M162" s="71">
        <v>25</v>
      </c>
    </row>
    <row r="163" spans="1:13" x14ac:dyDescent="0.35">
      <c r="A163" s="166"/>
      <c r="B163" s="150"/>
      <c r="C163" s="150" t="s">
        <v>222</v>
      </c>
      <c r="D163" s="150"/>
      <c r="E163" s="67">
        <v>60</v>
      </c>
      <c r="F163" s="3">
        <v>60</v>
      </c>
      <c r="G163" s="3">
        <v>60</v>
      </c>
      <c r="H163" s="67">
        <v>70</v>
      </c>
      <c r="I163" s="71">
        <v>70</v>
      </c>
      <c r="J163" s="19"/>
      <c r="K163" s="71">
        <v>70</v>
      </c>
      <c r="L163" s="19"/>
      <c r="M163" s="71">
        <v>70</v>
      </c>
    </row>
    <row r="164" spans="1:13" x14ac:dyDescent="0.35">
      <c r="A164" s="166"/>
      <c r="B164" s="150"/>
      <c r="C164" s="150" t="s">
        <v>223</v>
      </c>
      <c r="D164" s="150"/>
      <c r="E164" s="67">
        <v>50</v>
      </c>
      <c r="F164" s="3">
        <v>50</v>
      </c>
      <c r="G164" s="3">
        <v>50</v>
      </c>
      <c r="H164" s="67">
        <v>60</v>
      </c>
      <c r="I164" s="71">
        <v>60</v>
      </c>
      <c r="J164" s="19"/>
      <c r="K164" s="71">
        <v>60</v>
      </c>
      <c r="L164" s="19"/>
      <c r="M164" s="71">
        <v>60</v>
      </c>
    </row>
    <row r="165" spans="1:13" x14ac:dyDescent="0.35">
      <c r="A165" s="166"/>
      <c r="B165" s="150"/>
      <c r="C165" s="150" t="s">
        <v>224</v>
      </c>
      <c r="D165" s="150"/>
      <c r="E165" s="67">
        <v>50</v>
      </c>
      <c r="F165" s="3">
        <v>50</v>
      </c>
      <c r="G165" s="3">
        <v>50</v>
      </c>
      <c r="H165" s="67">
        <v>60</v>
      </c>
      <c r="I165" s="71">
        <v>60</v>
      </c>
      <c r="J165" s="19"/>
      <c r="K165" s="71">
        <v>60</v>
      </c>
      <c r="L165" s="19"/>
      <c r="M165" s="71">
        <v>60</v>
      </c>
    </row>
    <row r="166" spans="1:13" x14ac:dyDescent="0.35">
      <c r="A166" s="166"/>
      <c r="B166" s="150"/>
      <c r="C166" s="150" t="s">
        <v>225</v>
      </c>
      <c r="D166" s="150"/>
      <c r="E166" s="67">
        <v>40</v>
      </c>
      <c r="F166" s="3">
        <v>40</v>
      </c>
      <c r="G166" s="3">
        <v>40</v>
      </c>
      <c r="H166" s="67">
        <v>45</v>
      </c>
      <c r="I166" s="71">
        <v>45</v>
      </c>
      <c r="J166" s="19"/>
      <c r="K166" s="71">
        <v>45</v>
      </c>
      <c r="L166" s="19"/>
      <c r="M166" s="71">
        <v>45</v>
      </c>
    </row>
    <row r="167" spans="1:13" x14ac:dyDescent="0.35">
      <c r="A167" s="166"/>
      <c r="B167" s="150"/>
      <c r="C167" s="150" t="s">
        <v>226</v>
      </c>
      <c r="D167" s="150"/>
      <c r="E167" s="67">
        <v>120</v>
      </c>
      <c r="F167" s="3">
        <v>120</v>
      </c>
      <c r="G167" s="3">
        <v>120</v>
      </c>
      <c r="H167" s="67">
        <v>130</v>
      </c>
      <c r="I167" s="71">
        <v>135</v>
      </c>
      <c r="J167" s="19"/>
      <c r="K167" s="71">
        <v>135</v>
      </c>
      <c r="L167" s="19"/>
      <c r="M167" s="71">
        <v>135</v>
      </c>
    </row>
    <row r="168" spans="1:13" x14ac:dyDescent="0.35">
      <c r="A168" s="166"/>
      <c r="B168" s="150"/>
      <c r="C168" s="150" t="s">
        <v>227</v>
      </c>
      <c r="D168" s="150"/>
      <c r="E168" s="67">
        <v>65</v>
      </c>
      <c r="F168" s="3">
        <v>65</v>
      </c>
      <c r="G168" s="3">
        <v>65</v>
      </c>
      <c r="H168" s="67">
        <v>70</v>
      </c>
      <c r="I168" s="71">
        <v>75</v>
      </c>
      <c r="J168" s="19"/>
      <c r="K168" s="71">
        <v>75</v>
      </c>
      <c r="L168" s="19"/>
      <c r="M168" s="71">
        <v>75</v>
      </c>
    </row>
    <row r="169" spans="1:13" x14ac:dyDescent="0.35">
      <c r="A169" s="166"/>
      <c r="B169" s="150"/>
      <c r="C169" s="150" t="s">
        <v>228</v>
      </c>
      <c r="D169" s="150"/>
      <c r="E169" s="67">
        <v>150</v>
      </c>
      <c r="F169" s="3">
        <v>150</v>
      </c>
      <c r="G169" s="3">
        <v>150</v>
      </c>
      <c r="H169" s="67">
        <v>165</v>
      </c>
      <c r="I169" s="71">
        <v>170</v>
      </c>
      <c r="J169" s="19"/>
      <c r="K169" s="71">
        <v>170</v>
      </c>
      <c r="L169" s="19"/>
      <c r="M169" s="71">
        <v>170</v>
      </c>
    </row>
    <row r="170" spans="1:13" x14ac:dyDescent="0.35">
      <c r="A170" s="166"/>
      <c r="B170" s="150"/>
      <c r="C170" s="150" t="s">
        <v>229</v>
      </c>
      <c r="D170" s="150"/>
      <c r="E170" s="67">
        <v>80</v>
      </c>
      <c r="F170" s="3">
        <v>80</v>
      </c>
      <c r="G170" s="3">
        <v>80</v>
      </c>
      <c r="H170" s="67">
        <v>85</v>
      </c>
      <c r="I170" s="71">
        <v>90</v>
      </c>
      <c r="J170" s="19"/>
      <c r="K170" s="71">
        <v>90</v>
      </c>
      <c r="L170" s="19"/>
      <c r="M170" s="71">
        <v>90</v>
      </c>
    </row>
    <row r="171" spans="1:13" x14ac:dyDescent="0.35">
      <c r="A171" s="166"/>
      <c r="B171" s="150"/>
      <c r="C171" s="150" t="s">
        <v>230</v>
      </c>
      <c r="D171" s="150"/>
      <c r="E171" s="67">
        <v>80</v>
      </c>
      <c r="F171" s="3">
        <v>80</v>
      </c>
      <c r="G171" s="3">
        <v>80</v>
      </c>
      <c r="H171" s="67">
        <v>85</v>
      </c>
      <c r="I171" s="71">
        <v>90</v>
      </c>
      <c r="J171" s="19"/>
      <c r="K171" s="71">
        <v>90</v>
      </c>
      <c r="L171" s="19"/>
      <c r="M171" s="71">
        <v>90</v>
      </c>
    </row>
    <row r="172" spans="1:13" x14ac:dyDescent="0.35">
      <c r="A172" s="166"/>
      <c r="B172" s="150"/>
      <c r="C172" s="150" t="s">
        <v>231</v>
      </c>
      <c r="D172" s="150"/>
      <c r="E172" s="67">
        <v>45</v>
      </c>
      <c r="F172" s="3">
        <v>45</v>
      </c>
      <c r="G172" s="3">
        <v>45</v>
      </c>
      <c r="H172" s="67">
        <v>45</v>
      </c>
      <c r="I172" s="71">
        <v>50</v>
      </c>
      <c r="J172" s="19"/>
      <c r="K172" s="71">
        <v>50</v>
      </c>
      <c r="L172" s="19"/>
      <c r="M172" s="71">
        <v>50</v>
      </c>
    </row>
    <row r="173" spans="1:13" x14ac:dyDescent="0.35">
      <c r="A173" s="166"/>
      <c r="B173" s="150"/>
      <c r="C173" s="150" t="s">
        <v>232</v>
      </c>
      <c r="D173" s="150"/>
      <c r="E173" s="67">
        <v>100</v>
      </c>
      <c r="F173" s="3">
        <v>100</v>
      </c>
      <c r="G173" s="3">
        <v>100</v>
      </c>
      <c r="H173" s="67">
        <v>105</v>
      </c>
      <c r="I173" s="71">
        <v>110</v>
      </c>
      <c r="J173" s="19"/>
      <c r="K173" s="71">
        <v>110</v>
      </c>
      <c r="L173" s="19"/>
      <c r="M173" s="71">
        <v>110</v>
      </c>
    </row>
    <row r="174" spans="1:13" x14ac:dyDescent="0.35">
      <c r="A174" s="166"/>
      <c r="B174" s="150"/>
      <c r="C174" s="150" t="s">
        <v>233</v>
      </c>
      <c r="D174" s="150"/>
      <c r="E174" s="67">
        <v>55</v>
      </c>
      <c r="F174" s="3">
        <v>55</v>
      </c>
      <c r="G174" s="3">
        <v>55</v>
      </c>
      <c r="H174" s="67">
        <v>55</v>
      </c>
      <c r="I174" s="71">
        <v>60</v>
      </c>
      <c r="J174" s="19"/>
      <c r="K174" s="71">
        <v>60</v>
      </c>
      <c r="L174" s="19"/>
      <c r="M174" s="71">
        <v>60</v>
      </c>
    </row>
    <row r="175" spans="1:13" x14ac:dyDescent="0.35">
      <c r="A175" s="166"/>
      <c r="B175" s="150"/>
      <c r="C175" s="150" t="s">
        <v>234</v>
      </c>
      <c r="D175" s="150"/>
      <c r="E175" s="67">
        <v>120</v>
      </c>
      <c r="F175" s="3">
        <v>120</v>
      </c>
      <c r="G175" s="3">
        <v>120</v>
      </c>
      <c r="H175" s="67">
        <v>130</v>
      </c>
      <c r="I175" s="71">
        <v>135</v>
      </c>
      <c r="J175" s="19"/>
      <c r="K175" s="71">
        <v>135</v>
      </c>
      <c r="L175" s="19"/>
      <c r="M175" s="71">
        <v>135</v>
      </c>
    </row>
    <row r="176" spans="1:13" x14ac:dyDescent="0.35">
      <c r="A176" s="166"/>
      <c r="B176" s="150"/>
      <c r="C176" s="150" t="s">
        <v>235</v>
      </c>
      <c r="D176" s="150"/>
      <c r="E176" s="67">
        <v>65</v>
      </c>
      <c r="F176" s="3">
        <v>65</v>
      </c>
      <c r="G176" s="3">
        <v>65</v>
      </c>
      <c r="H176" s="67">
        <v>70</v>
      </c>
      <c r="I176" s="71">
        <v>75</v>
      </c>
      <c r="J176" s="19"/>
      <c r="K176" s="71">
        <v>75</v>
      </c>
      <c r="L176" s="19"/>
      <c r="M176" s="71">
        <v>75</v>
      </c>
    </row>
    <row r="177" spans="1:13" x14ac:dyDescent="0.35">
      <c r="A177" s="166"/>
      <c r="B177" s="150"/>
      <c r="C177" s="150" t="s">
        <v>236</v>
      </c>
      <c r="D177" s="150"/>
      <c r="E177" s="67">
        <v>80</v>
      </c>
      <c r="F177" s="3">
        <v>80</v>
      </c>
      <c r="G177" s="3">
        <v>80</v>
      </c>
      <c r="H177" s="67">
        <v>85</v>
      </c>
      <c r="I177" s="71">
        <v>90</v>
      </c>
      <c r="J177" s="19"/>
      <c r="K177" s="71">
        <v>90</v>
      </c>
      <c r="L177" s="19"/>
      <c r="M177" s="71">
        <v>90</v>
      </c>
    </row>
    <row r="178" spans="1:13" x14ac:dyDescent="0.35">
      <c r="A178" s="166"/>
      <c r="B178" s="150"/>
      <c r="C178" s="150" t="s">
        <v>237</v>
      </c>
      <c r="D178" s="150"/>
      <c r="E178" s="67">
        <v>45</v>
      </c>
      <c r="F178" s="3">
        <v>45</v>
      </c>
      <c r="G178" s="3">
        <v>45</v>
      </c>
      <c r="H178" s="67">
        <v>45</v>
      </c>
      <c r="I178" s="71">
        <v>50</v>
      </c>
      <c r="J178" s="19"/>
      <c r="K178" s="71">
        <v>50</v>
      </c>
      <c r="L178" s="19"/>
      <c r="M178" s="71">
        <v>50</v>
      </c>
    </row>
    <row r="179" spans="1:13" x14ac:dyDescent="0.35">
      <c r="A179" s="166"/>
      <c r="B179" s="150"/>
      <c r="C179" s="150" t="s">
        <v>238</v>
      </c>
      <c r="D179" s="150"/>
      <c r="E179" s="67"/>
      <c r="F179" s="3"/>
      <c r="G179" s="3"/>
      <c r="H179" s="67"/>
      <c r="I179" s="71"/>
      <c r="J179" s="19"/>
      <c r="K179" s="71">
        <v>20</v>
      </c>
      <c r="L179" s="19"/>
      <c r="M179" s="71">
        <v>20</v>
      </c>
    </row>
    <row r="180" spans="1:13" x14ac:dyDescent="0.35">
      <c r="A180" s="166"/>
      <c r="B180" s="150"/>
      <c r="C180" s="150" t="s">
        <v>239</v>
      </c>
      <c r="D180" s="150"/>
      <c r="E180" s="67">
        <v>30</v>
      </c>
      <c r="F180" s="3">
        <v>30</v>
      </c>
      <c r="G180" s="3">
        <v>30</v>
      </c>
      <c r="H180" s="67">
        <v>35</v>
      </c>
      <c r="I180" s="71">
        <v>35</v>
      </c>
      <c r="J180" s="19"/>
      <c r="K180" s="71">
        <v>35</v>
      </c>
      <c r="L180" s="19"/>
      <c r="M180" s="71">
        <v>35</v>
      </c>
    </row>
    <row r="181" spans="1:13" x14ac:dyDescent="0.35">
      <c r="A181" s="166"/>
      <c r="B181" s="150"/>
      <c r="C181" s="150" t="s">
        <v>240</v>
      </c>
      <c r="D181" s="150"/>
      <c r="E181" s="67">
        <v>20</v>
      </c>
      <c r="F181" s="3">
        <v>20</v>
      </c>
      <c r="G181" s="3">
        <v>20</v>
      </c>
      <c r="H181" s="67">
        <v>25</v>
      </c>
      <c r="I181" s="71">
        <v>25</v>
      </c>
      <c r="J181" s="19"/>
      <c r="K181" s="71">
        <v>25</v>
      </c>
      <c r="L181" s="19"/>
      <c r="M181" s="71">
        <v>25</v>
      </c>
    </row>
    <row r="182" spans="1:13" x14ac:dyDescent="0.35">
      <c r="A182" s="166"/>
      <c r="B182" s="150" t="s">
        <v>241</v>
      </c>
      <c r="C182" s="150"/>
      <c r="D182" s="150"/>
      <c r="E182" s="67"/>
      <c r="F182" s="3"/>
      <c r="G182" s="16" t="s">
        <v>40</v>
      </c>
      <c r="H182" s="69" t="s">
        <v>40</v>
      </c>
      <c r="I182" s="72" t="s">
        <v>40</v>
      </c>
      <c r="J182" s="20"/>
      <c r="K182" s="72" t="s">
        <v>40</v>
      </c>
      <c r="L182" s="20"/>
      <c r="M182" s="72" t="s">
        <v>40</v>
      </c>
    </row>
    <row r="183" spans="1:13" x14ac:dyDescent="0.35">
      <c r="A183" s="166"/>
      <c r="B183" s="150" t="s">
        <v>242</v>
      </c>
      <c r="C183" s="150"/>
      <c r="D183" s="150"/>
      <c r="E183" s="67"/>
      <c r="F183" s="3"/>
      <c r="G183" s="3"/>
      <c r="H183" s="67"/>
      <c r="I183" s="71"/>
      <c r="J183" s="19"/>
      <c r="K183" s="71"/>
      <c r="L183" s="19"/>
      <c r="M183" s="71"/>
    </row>
    <row r="184" spans="1:13" x14ac:dyDescent="0.35">
      <c r="A184" s="166"/>
      <c r="B184" s="150"/>
      <c r="C184" s="150" t="s">
        <v>243</v>
      </c>
      <c r="D184" s="150"/>
      <c r="E184" s="71">
        <v>4.5</v>
      </c>
      <c r="F184" s="19"/>
      <c r="G184" s="71">
        <v>4.5</v>
      </c>
      <c r="H184" s="71"/>
      <c r="I184" s="71">
        <v>4.5</v>
      </c>
      <c r="J184" s="19"/>
      <c r="K184" s="71">
        <v>4.5</v>
      </c>
      <c r="L184" s="19"/>
      <c r="M184" s="71">
        <v>4.5</v>
      </c>
    </row>
    <row r="185" spans="1:13" x14ac:dyDescent="0.35">
      <c r="A185" s="166"/>
      <c r="B185" s="150"/>
      <c r="C185" s="150" t="s">
        <v>244</v>
      </c>
      <c r="D185" s="150"/>
      <c r="E185" s="71">
        <v>5.25</v>
      </c>
      <c r="F185" s="19"/>
      <c r="G185" s="71">
        <v>5.5</v>
      </c>
      <c r="H185" s="71" t="s">
        <v>245</v>
      </c>
      <c r="I185" s="71">
        <v>5.5</v>
      </c>
      <c r="J185" s="19"/>
      <c r="K185" s="71">
        <v>5.5</v>
      </c>
      <c r="L185" s="19"/>
      <c r="M185" s="71">
        <v>5.5</v>
      </c>
    </row>
    <row r="186" spans="1:13" x14ac:dyDescent="0.35">
      <c r="A186" s="166"/>
      <c r="B186" s="150"/>
      <c r="C186" s="150" t="s">
        <v>246</v>
      </c>
      <c r="D186" s="150"/>
      <c r="E186" s="71"/>
      <c r="F186" s="19"/>
      <c r="G186" s="71">
        <v>6.5</v>
      </c>
      <c r="H186" s="71" t="s">
        <v>245</v>
      </c>
      <c r="I186" s="71">
        <v>6.5</v>
      </c>
      <c r="J186" s="19"/>
      <c r="K186" s="71">
        <v>6.5</v>
      </c>
      <c r="L186" s="19"/>
      <c r="M186" s="71">
        <v>6.5</v>
      </c>
    </row>
    <row r="187" spans="1:13" x14ac:dyDescent="0.35">
      <c r="A187" s="166"/>
      <c r="B187" s="150"/>
      <c r="C187" s="150" t="s">
        <v>247</v>
      </c>
      <c r="D187" s="150"/>
      <c r="E187" s="71">
        <v>6</v>
      </c>
      <c r="F187" s="19"/>
      <c r="G187" s="71">
        <v>7</v>
      </c>
      <c r="H187" s="71" t="s">
        <v>248</v>
      </c>
      <c r="I187" s="71">
        <v>7</v>
      </c>
      <c r="J187" s="19"/>
      <c r="K187" s="71">
        <v>7</v>
      </c>
      <c r="L187" s="19"/>
      <c r="M187" s="71">
        <v>7</v>
      </c>
    </row>
    <row r="188" spans="1:13" x14ac:dyDescent="0.35">
      <c r="A188" s="166"/>
      <c r="B188" s="150"/>
      <c r="C188" s="150" t="s">
        <v>249</v>
      </c>
      <c r="D188" s="150"/>
      <c r="E188" s="71">
        <v>20</v>
      </c>
      <c r="F188" s="19"/>
      <c r="G188" s="71">
        <v>20</v>
      </c>
      <c r="H188" s="71"/>
      <c r="I188" s="71">
        <v>20</v>
      </c>
      <c r="J188" s="19"/>
      <c r="K188" s="71">
        <v>20</v>
      </c>
      <c r="L188" s="19"/>
      <c r="M188" s="71">
        <v>20</v>
      </c>
    </row>
    <row r="189" spans="1:13" x14ac:dyDescent="0.35">
      <c r="A189" s="166"/>
      <c r="B189" s="150"/>
      <c r="C189" s="150" t="s">
        <v>250</v>
      </c>
      <c r="D189" s="150"/>
      <c r="E189" s="71"/>
      <c r="F189" s="19"/>
      <c r="G189" s="71">
        <v>25</v>
      </c>
      <c r="H189" s="71" t="s">
        <v>245</v>
      </c>
      <c r="I189" s="71">
        <v>25</v>
      </c>
      <c r="J189" s="19"/>
      <c r="K189" s="71">
        <v>25</v>
      </c>
      <c r="L189" s="19"/>
      <c r="M189" s="71">
        <v>25</v>
      </c>
    </row>
    <row r="190" spans="1:13" x14ac:dyDescent="0.35">
      <c r="A190" s="166"/>
      <c r="B190" s="150"/>
      <c r="C190" s="150" t="s">
        <v>251</v>
      </c>
      <c r="D190" s="150"/>
      <c r="E190" s="71"/>
      <c r="F190" s="19"/>
      <c r="G190" s="71">
        <v>28.75</v>
      </c>
      <c r="H190" s="71" t="s">
        <v>245</v>
      </c>
      <c r="I190" s="71">
        <v>28.75</v>
      </c>
      <c r="J190" s="19"/>
      <c r="K190" s="71">
        <v>28.75</v>
      </c>
      <c r="L190" s="19"/>
      <c r="M190" s="71">
        <v>28.75</v>
      </c>
    </row>
    <row r="191" spans="1:13" x14ac:dyDescent="0.35">
      <c r="A191" s="166"/>
      <c r="B191" s="150"/>
      <c r="C191" s="150" t="s">
        <v>252</v>
      </c>
      <c r="D191" s="150"/>
      <c r="E191" s="71">
        <v>25</v>
      </c>
      <c r="F191" s="19"/>
      <c r="G191" s="71">
        <v>31.25</v>
      </c>
      <c r="H191" s="71" t="s">
        <v>245</v>
      </c>
      <c r="I191" s="71">
        <v>31.25</v>
      </c>
      <c r="J191" s="19"/>
      <c r="K191" s="71">
        <v>31.25</v>
      </c>
      <c r="L191" s="19"/>
      <c r="M191" s="71">
        <v>31.25</v>
      </c>
    </row>
    <row r="192" spans="1:13" x14ac:dyDescent="0.35">
      <c r="A192" s="166"/>
      <c r="B192" s="150"/>
      <c r="C192" s="150" t="s">
        <v>253</v>
      </c>
      <c r="D192" s="150"/>
      <c r="E192" s="71">
        <v>3</v>
      </c>
      <c r="F192" s="19"/>
      <c r="G192" s="71">
        <v>3</v>
      </c>
      <c r="H192" s="71"/>
      <c r="I192" s="71">
        <v>3</v>
      </c>
      <c r="J192" s="19"/>
      <c r="K192" s="71">
        <v>3</v>
      </c>
      <c r="L192" s="19"/>
      <c r="M192" s="71">
        <v>3</v>
      </c>
    </row>
    <row r="193" spans="1:14" x14ac:dyDescent="0.35">
      <c r="A193" s="166"/>
      <c r="B193" s="150"/>
      <c r="C193" s="150" t="s">
        <v>254</v>
      </c>
      <c r="D193" s="150"/>
      <c r="E193" s="71">
        <v>3.75</v>
      </c>
      <c r="F193" s="19"/>
      <c r="G193" s="71">
        <v>3.75</v>
      </c>
      <c r="H193" s="71" t="s">
        <v>245</v>
      </c>
      <c r="I193" s="71">
        <v>3.75</v>
      </c>
      <c r="J193" s="19"/>
      <c r="K193" s="71">
        <v>3.75</v>
      </c>
      <c r="L193" s="19"/>
      <c r="M193" s="71">
        <v>3.75</v>
      </c>
    </row>
    <row r="194" spans="1:14" x14ac:dyDescent="0.35">
      <c r="A194" s="166"/>
      <c r="B194" s="150"/>
      <c r="C194" s="150" t="s">
        <v>255</v>
      </c>
      <c r="D194" s="150"/>
      <c r="E194" s="71"/>
      <c r="F194" s="19"/>
      <c r="G194" s="71">
        <v>4.25</v>
      </c>
      <c r="H194" s="71" t="s">
        <v>245</v>
      </c>
      <c r="I194" s="71">
        <v>4.25</v>
      </c>
      <c r="J194" s="19"/>
      <c r="K194" s="71">
        <v>4.25</v>
      </c>
      <c r="L194" s="19"/>
      <c r="M194" s="71">
        <v>4.25</v>
      </c>
    </row>
    <row r="195" spans="1:14" x14ac:dyDescent="0.35">
      <c r="A195" s="166"/>
      <c r="B195" s="150"/>
      <c r="C195" s="150" t="s">
        <v>256</v>
      </c>
      <c r="D195" s="150"/>
      <c r="E195" s="71">
        <v>4.25</v>
      </c>
      <c r="F195" s="19"/>
      <c r="G195" s="71">
        <v>4.75</v>
      </c>
      <c r="H195" s="71" t="s">
        <v>248</v>
      </c>
      <c r="I195" s="71">
        <v>4.75</v>
      </c>
      <c r="J195" s="19"/>
      <c r="K195" s="71">
        <v>4.75</v>
      </c>
      <c r="L195" s="19"/>
      <c r="M195" s="71">
        <v>4.75</v>
      </c>
    </row>
    <row r="196" spans="1:14" x14ac:dyDescent="0.35">
      <c r="A196" s="166"/>
      <c r="B196" s="150"/>
      <c r="C196" s="150" t="s">
        <v>220</v>
      </c>
      <c r="D196" s="150"/>
      <c r="E196" s="71"/>
      <c r="F196" s="19"/>
      <c r="G196" s="71">
        <v>35</v>
      </c>
      <c r="H196" s="71" t="s">
        <v>257</v>
      </c>
      <c r="I196" s="71">
        <v>35</v>
      </c>
      <c r="J196" s="19"/>
      <c r="K196" s="71">
        <v>35</v>
      </c>
      <c r="L196" s="19"/>
      <c r="M196" s="71">
        <v>35</v>
      </c>
    </row>
    <row r="197" spans="1:14" x14ac:dyDescent="0.35">
      <c r="A197" s="166"/>
      <c r="B197" s="150"/>
      <c r="C197" s="150" t="s">
        <v>221</v>
      </c>
      <c r="D197" s="150"/>
      <c r="E197" s="71">
        <v>10</v>
      </c>
      <c r="F197" s="19"/>
      <c r="G197" s="71">
        <v>25</v>
      </c>
      <c r="H197" s="71" t="s">
        <v>257</v>
      </c>
      <c r="I197" s="71">
        <v>25</v>
      </c>
      <c r="J197" s="19"/>
      <c r="K197" s="71">
        <v>25</v>
      </c>
      <c r="L197" s="19"/>
      <c r="M197" s="71">
        <v>25</v>
      </c>
    </row>
    <row r="198" spans="1:14" x14ac:dyDescent="0.35">
      <c r="A198" s="166"/>
      <c r="B198" s="150"/>
      <c r="C198" s="150" t="s">
        <v>258</v>
      </c>
      <c r="D198" s="150"/>
      <c r="E198" s="71"/>
      <c r="F198" s="19"/>
      <c r="G198" s="71"/>
      <c r="H198" s="71"/>
      <c r="I198" s="71"/>
      <c r="J198" s="19"/>
      <c r="K198" s="71">
        <v>25</v>
      </c>
      <c r="L198" s="19"/>
      <c r="M198" s="71">
        <v>25</v>
      </c>
    </row>
    <row r="199" spans="1:14" x14ac:dyDescent="0.35">
      <c r="A199" s="170"/>
      <c r="B199" s="326"/>
      <c r="C199" s="151" t="s">
        <v>259</v>
      </c>
      <c r="D199" s="150"/>
      <c r="E199" s="71">
        <v>2</v>
      </c>
      <c r="F199" s="19"/>
      <c r="G199" s="71">
        <v>2</v>
      </c>
      <c r="H199" s="71"/>
      <c r="I199" s="71">
        <v>2</v>
      </c>
      <c r="J199" s="89"/>
      <c r="K199" s="71">
        <v>2</v>
      </c>
      <c r="L199" s="89"/>
      <c r="M199" s="71">
        <v>2</v>
      </c>
    </row>
    <row r="200" spans="1:14" x14ac:dyDescent="0.35">
      <c r="A200" s="170"/>
      <c r="B200" s="326"/>
      <c r="C200" s="152" t="s">
        <v>260</v>
      </c>
      <c r="D200" s="150"/>
      <c r="E200" s="71">
        <v>2</v>
      </c>
      <c r="F200" s="19"/>
      <c r="G200" s="71">
        <v>2.5</v>
      </c>
      <c r="H200" s="71"/>
      <c r="I200" s="71">
        <v>2.5</v>
      </c>
      <c r="J200" s="89"/>
      <c r="K200" s="71">
        <v>2.5</v>
      </c>
      <c r="L200" s="89"/>
      <c r="M200" s="71">
        <v>2.5</v>
      </c>
    </row>
    <row r="201" spans="1:14" x14ac:dyDescent="0.35">
      <c r="A201" s="170"/>
      <c r="B201" s="326"/>
      <c r="C201" s="150" t="s">
        <v>261</v>
      </c>
      <c r="D201" s="150"/>
      <c r="E201" s="71"/>
      <c r="F201" s="19"/>
      <c r="G201" s="71">
        <v>2.75</v>
      </c>
      <c r="H201" s="71"/>
      <c r="I201" s="71">
        <v>2.75</v>
      </c>
      <c r="J201" s="20"/>
      <c r="K201" s="71">
        <v>2.75</v>
      </c>
      <c r="L201" s="20"/>
      <c r="M201" s="71">
        <v>2.75</v>
      </c>
    </row>
    <row r="202" spans="1:14" x14ac:dyDescent="0.35">
      <c r="A202" s="170"/>
      <c r="B202" s="326"/>
      <c r="C202" s="150" t="s">
        <v>262</v>
      </c>
      <c r="D202" s="150"/>
      <c r="E202" s="71">
        <v>2.5</v>
      </c>
      <c r="F202" s="19"/>
      <c r="G202" s="71">
        <v>3</v>
      </c>
      <c r="H202" s="71" t="s">
        <v>248</v>
      </c>
      <c r="I202" s="71">
        <v>3</v>
      </c>
      <c r="J202" s="20"/>
      <c r="K202" s="71">
        <v>3</v>
      </c>
      <c r="L202" s="20"/>
      <c r="M202" s="71">
        <v>3</v>
      </c>
    </row>
    <row r="203" spans="1:14" x14ac:dyDescent="0.35">
      <c r="A203" s="170"/>
      <c r="B203" s="326"/>
      <c r="C203" s="326" t="s">
        <v>263</v>
      </c>
      <c r="D203" s="326"/>
      <c r="E203" s="95">
        <v>4.5</v>
      </c>
      <c r="F203" s="19"/>
      <c r="G203" s="95">
        <v>4.5</v>
      </c>
      <c r="H203" s="71"/>
      <c r="I203" s="95">
        <v>4.5</v>
      </c>
      <c r="J203" s="20"/>
      <c r="K203" s="95">
        <v>4.5</v>
      </c>
      <c r="L203" s="20"/>
      <c r="M203" s="95">
        <v>4.5</v>
      </c>
    </row>
    <row r="204" spans="1:14" x14ac:dyDescent="0.35">
      <c r="A204" s="170"/>
      <c r="B204" s="326"/>
      <c r="C204" s="326" t="s">
        <v>264</v>
      </c>
      <c r="D204" s="326"/>
      <c r="E204" s="95">
        <v>5.25</v>
      </c>
      <c r="F204" s="19"/>
      <c r="G204" s="95">
        <v>5.5</v>
      </c>
      <c r="H204" s="71" t="s">
        <v>248</v>
      </c>
      <c r="I204" s="95">
        <v>5.5</v>
      </c>
      <c r="J204" s="20"/>
      <c r="K204" s="95">
        <v>5.5</v>
      </c>
      <c r="L204" s="20"/>
      <c r="M204" s="95">
        <v>5.5</v>
      </c>
    </row>
    <row r="205" spans="1:14" x14ac:dyDescent="0.35">
      <c r="A205" s="170"/>
      <c r="B205" s="326"/>
      <c r="C205" s="326" t="s">
        <v>265</v>
      </c>
      <c r="D205" s="326"/>
      <c r="E205" s="95"/>
      <c r="F205" s="19"/>
      <c r="G205" s="95">
        <v>6.5</v>
      </c>
      <c r="H205" s="71" t="s">
        <v>245</v>
      </c>
      <c r="I205" s="95">
        <v>6.5</v>
      </c>
      <c r="J205" s="20"/>
      <c r="K205" s="95">
        <v>6.5</v>
      </c>
      <c r="L205" s="20"/>
      <c r="M205" s="95">
        <v>6.5</v>
      </c>
    </row>
    <row r="206" spans="1:14" x14ac:dyDescent="0.35">
      <c r="A206" s="170"/>
      <c r="B206" s="326"/>
      <c r="C206" s="150" t="s">
        <v>266</v>
      </c>
      <c r="D206" s="150"/>
      <c r="E206" s="71">
        <v>6</v>
      </c>
      <c r="F206" s="19"/>
      <c r="G206" s="71">
        <v>7</v>
      </c>
      <c r="H206" s="71" t="s">
        <v>248</v>
      </c>
      <c r="I206" s="71">
        <v>7</v>
      </c>
      <c r="J206" s="20"/>
      <c r="K206" s="71">
        <v>7</v>
      </c>
      <c r="L206" s="20"/>
      <c r="M206" s="71">
        <v>7</v>
      </c>
    </row>
    <row r="207" spans="1:14" x14ac:dyDescent="0.35">
      <c r="A207" s="170"/>
      <c r="B207" s="326"/>
      <c r="C207" s="150" t="s">
        <v>123</v>
      </c>
      <c r="D207" s="150"/>
      <c r="E207" s="72" t="s">
        <v>124</v>
      </c>
      <c r="F207" s="20"/>
      <c r="G207" s="72" t="s">
        <v>124</v>
      </c>
      <c r="H207" s="188" t="s">
        <v>267</v>
      </c>
      <c r="I207" s="72" t="s">
        <v>124</v>
      </c>
      <c r="J207" s="20"/>
      <c r="K207" s="72" t="s">
        <v>124</v>
      </c>
      <c r="L207" s="20"/>
      <c r="M207" s="72" t="s">
        <v>124</v>
      </c>
      <c r="N207" s="449"/>
    </row>
    <row r="208" spans="1:14" x14ac:dyDescent="0.35">
      <c r="A208" s="170"/>
      <c r="B208" s="326"/>
      <c r="C208" s="150" t="s">
        <v>268</v>
      </c>
      <c r="D208" s="150"/>
      <c r="E208" s="72" t="s">
        <v>126</v>
      </c>
      <c r="F208" s="20"/>
      <c r="G208" s="72" t="s">
        <v>126</v>
      </c>
      <c r="H208" s="188" t="s">
        <v>267</v>
      </c>
      <c r="I208" s="72" t="s">
        <v>126</v>
      </c>
      <c r="J208" s="20"/>
      <c r="K208" s="72" t="s">
        <v>126</v>
      </c>
      <c r="L208" s="20"/>
      <c r="M208" s="72" t="s">
        <v>126</v>
      </c>
      <c r="N208" s="449"/>
    </row>
    <row r="209" spans="1:14" x14ac:dyDescent="0.35">
      <c r="A209" s="170"/>
      <c r="B209" s="326"/>
      <c r="C209" s="150" t="s">
        <v>269</v>
      </c>
      <c r="D209" s="150"/>
      <c r="E209" s="72"/>
      <c r="F209" s="20"/>
      <c r="G209" s="72" t="s">
        <v>270</v>
      </c>
      <c r="H209" s="188" t="s">
        <v>271</v>
      </c>
      <c r="I209" s="72" t="s">
        <v>270</v>
      </c>
      <c r="J209" s="20"/>
      <c r="K209" s="72" t="s">
        <v>270</v>
      </c>
      <c r="L209" s="20"/>
      <c r="M209" s="72" t="s">
        <v>270</v>
      </c>
      <c r="N209" s="449"/>
    </row>
    <row r="210" spans="1:14" x14ac:dyDescent="0.35">
      <c r="A210" s="170"/>
      <c r="B210" s="326"/>
      <c r="C210" s="150" t="s">
        <v>272</v>
      </c>
      <c r="D210" s="150"/>
      <c r="E210" s="72" t="s">
        <v>134</v>
      </c>
      <c r="F210" s="20"/>
      <c r="G210" s="72" t="s">
        <v>134</v>
      </c>
      <c r="H210" s="188" t="s">
        <v>267</v>
      </c>
      <c r="I210" s="72" t="s">
        <v>134</v>
      </c>
      <c r="J210" s="20"/>
      <c r="K210" s="72" t="s">
        <v>134</v>
      </c>
      <c r="L210" s="20"/>
      <c r="M210" s="72" t="s">
        <v>134</v>
      </c>
      <c r="N210" s="449"/>
    </row>
    <row r="211" spans="1:14" x14ac:dyDescent="0.35">
      <c r="A211" s="171"/>
      <c r="B211" s="326"/>
      <c r="C211" s="326" t="s">
        <v>273</v>
      </c>
      <c r="D211" s="326"/>
      <c r="E211" s="97"/>
      <c r="F211" s="89"/>
      <c r="G211" s="97" t="s">
        <v>274</v>
      </c>
      <c r="H211" s="189" t="s">
        <v>275</v>
      </c>
      <c r="I211" s="97" t="s">
        <v>274</v>
      </c>
      <c r="J211" s="20"/>
      <c r="K211" s="97" t="s">
        <v>274</v>
      </c>
      <c r="L211" s="20"/>
      <c r="M211" s="389" t="s">
        <v>276</v>
      </c>
      <c r="N211" s="449"/>
    </row>
    <row r="212" spans="1:14" x14ac:dyDescent="0.35">
      <c r="A212" s="171"/>
      <c r="B212" s="326"/>
      <c r="C212" s="326" t="s">
        <v>277</v>
      </c>
      <c r="D212" s="326"/>
      <c r="E212" s="97"/>
      <c r="F212" s="89"/>
      <c r="G212" s="97" t="s">
        <v>278</v>
      </c>
      <c r="H212" s="189" t="s">
        <v>279</v>
      </c>
      <c r="I212" s="97" t="s">
        <v>278</v>
      </c>
      <c r="J212" s="20"/>
      <c r="K212" s="97" t="s">
        <v>278</v>
      </c>
      <c r="L212" s="20"/>
      <c r="M212" s="388" t="s">
        <v>280</v>
      </c>
      <c r="N212" s="449"/>
    </row>
    <row r="213" spans="1:14" x14ac:dyDescent="0.35">
      <c r="A213" s="171"/>
      <c r="B213" s="326"/>
      <c r="C213" s="326" t="s">
        <v>281</v>
      </c>
      <c r="D213" s="326"/>
      <c r="E213" s="97"/>
      <c r="F213" s="89"/>
      <c r="G213" s="97" t="s">
        <v>282</v>
      </c>
      <c r="H213" s="71" t="s">
        <v>245</v>
      </c>
      <c r="I213" s="97" t="s">
        <v>282</v>
      </c>
      <c r="J213" s="20"/>
      <c r="K213" s="97" t="s">
        <v>282</v>
      </c>
      <c r="L213" s="20"/>
      <c r="M213" s="389" t="s">
        <v>283</v>
      </c>
      <c r="N213" s="449"/>
    </row>
    <row r="214" spans="1:14" x14ac:dyDescent="0.35">
      <c r="A214" s="171"/>
      <c r="B214" s="326"/>
      <c r="C214" s="326" t="s">
        <v>284</v>
      </c>
      <c r="D214" s="326"/>
      <c r="E214" s="97"/>
      <c r="F214" s="89"/>
      <c r="G214" s="97" t="s">
        <v>285</v>
      </c>
      <c r="H214" s="71" t="s">
        <v>245</v>
      </c>
      <c r="I214" s="97" t="s">
        <v>285</v>
      </c>
      <c r="J214" s="20"/>
      <c r="K214" s="97" t="s">
        <v>285</v>
      </c>
      <c r="L214" s="20"/>
      <c r="M214" s="388" t="s">
        <v>286</v>
      </c>
      <c r="N214" s="449"/>
    </row>
    <row r="215" spans="1:14" x14ac:dyDescent="0.35">
      <c r="A215" s="171"/>
      <c r="B215" s="326"/>
      <c r="C215" s="326" t="s">
        <v>287</v>
      </c>
      <c r="D215" s="326"/>
      <c r="E215" s="97"/>
      <c r="F215" s="89"/>
      <c r="G215" s="97" t="s">
        <v>288</v>
      </c>
      <c r="H215" s="189" t="s">
        <v>289</v>
      </c>
      <c r="I215" s="97" t="s">
        <v>288</v>
      </c>
      <c r="J215" s="20"/>
      <c r="K215" s="97" t="s">
        <v>288</v>
      </c>
      <c r="L215" s="20"/>
      <c r="M215" s="389" t="s">
        <v>290</v>
      </c>
      <c r="N215" s="449"/>
    </row>
    <row r="216" spans="1:14" x14ac:dyDescent="0.35">
      <c r="A216" s="171"/>
      <c r="B216" s="326"/>
      <c r="C216" s="326" t="s">
        <v>291</v>
      </c>
      <c r="D216" s="326"/>
      <c r="E216" s="97"/>
      <c r="F216" s="89"/>
      <c r="G216" s="97" t="s">
        <v>292</v>
      </c>
      <c r="H216" s="189" t="s">
        <v>279</v>
      </c>
      <c r="I216" s="97" t="s">
        <v>292</v>
      </c>
      <c r="J216" s="20"/>
      <c r="K216" s="97" t="s">
        <v>292</v>
      </c>
      <c r="L216" s="20"/>
      <c r="M216" s="388" t="s">
        <v>293</v>
      </c>
      <c r="N216" s="449"/>
    </row>
    <row r="217" spans="1:14" x14ac:dyDescent="0.35">
      <c r="A217" s="171"/>
      <c r="B217" s="326"/>
      <c r="C217" s="326" t="s">
        <v>294</v>
      </c>
      <c r="D217" s="326"/>
      <c r="E217" s="97"/>
      <c r="F217" s="89"/>
      <c r="G217" s="97" t="s">
        <v>295</v>
      </c>
      <c r="H217" s="71" t="s">
        <v>245</v>
      </c>
      <c r="I217" s="97" t="s">
        <v>295</v>
      </c>
      <c r="J217" s="20"/>
      <c r="K217" s="97" t="s">
        <v>296</v>
      </c>
      <c r="L217" s="20"/>
      <c r="M217" s="389" t="s">
        <v>297</v>
      </c>
      <c r="N217" s="449"/>
    </row>
    <row r="218" spans="1:14" x14ac:dyDescent="0.35">
      <c r="A218" s="171"/>
      <c r="B218" s="326"/>
      <c r="C218" s="326" t="s">
        <v>298</v>
      </c>
      <c r="D218" s="326"/>
      <c r="E218" s="97"/>
      <c r="F218" s="89"/>
      <c r="G218" s="97" t="s">
        <v>299</v>
      </c>
      <c r="H218" s="71" t="s">
        <v>245</v>
      </c>
      <c r="I218" s="97" t="s">
        <v>299</v>
      </c>
      <c r="J218" s="20"/>
      <c r="K218" s="97" t="s">
        <v>299</v>
      </c>
      <c r="L218" s="20"/>
      <c r="M218" s="388" t="s">
        <v>300</v>
      </c>
      <c r="N218" s="449"/>
    </row>
    <row r="219" spans="1:14" x14ac:dyDescent="0.35">
      <c r="A219" s="171"/>
      <c r="B219" s="326"/>
      <c r="C219" s="326" t="s">
        <v>301</v>
      </c>
      <c r="D219" s="326"/>
      <c r="E219" s="97"/>
      <c r="F219" s="89"/>
      <c r="G219" s="97" t="s">
        <v>274</v>
      </c>
      <c r="H219" s="189" t="s">
        <v>275</v>
      </c>
      <c r="I219" s="97" t="s">
        <v>274</v>
      </c>
      <c r="J219" s="20"/>
      <c r="K219" s="97" t="s">
        <v>274</v>
      </c>
      <c r="L219" s="20"/>
      <c r="M219" s="390" t="s">
        <v>302</v>
      </c>
      <c r="N219" s="449"/>
    </row>
    <row r="220" spans="1:14" x14ac:dyDescent="0.35">
      <c r="A220" s="171"/>
      <c r="B220" s="326"/>
      <c r="C220" s="326" t="s">
        <v>303</v>
      </c>
      <c r="D220" s="326"/>
      <c r="E220" s="97"/>
      <c r="F220" s="89"/>
      <c r="G220" s="97" t="s">
        <v>278</v>
      </c>
      <c r="H220" s="189" t="s">
        <v>279</v>
      </c>
      <c r="I220" s="97" t="s">
        <v>278</v>
      </c>
      <c r="J220" s="20"/>
      <c r="K220" s="97" t="s">
        <v>278</v>
      </c>
      <c r="L220" s="20"/>
      <c r="M220" s="391" t="s">
        <v>304</v>
      </c>
      <c r="N220" s="449"/>
    </row>
    <row r="221" spans="1:14" x14ac:dyDescent="0.35">
      <c r="A221" s="171"/>
      <c r="B221" s="326"/>
      <c r="C221" s="326" t="s">
        <v>305</v>
      </c>
      <c r="D221" s="326"/>
      <c r="E221" s="97"/>
      <c r="F221" s="89"/>
      <c r="G221" s="97" t="s">
        <v>282</v>
      </c>
      <c r="H221" s="71" t="s">
        <v>245</v>
      </c>
      <c r="I221" s="97" t="s">
        <v>282</v>
      </c>
      <c r="J221" s="20"/>
      <c r="K221" s="97" t="s">
        <v>282</v>
      </c>
      <c r="L221" s="20"/>
      <c r="M221" s="390" t="s">
        <v>306</v>
      </c>
      <c r="N221" s="381"/>
    </row>
    <row r="222" spans="1:14" x14ac:dyDescent="0.35">
      <c r="A222" s="171"/>
      <c r="B222" s="326"/>
      <c r="C222" s="326" t="s">
        <v>307</v>
      </c>
      <c r="D222" s="326"/>
      <c r="E222" s="97"/>
      <c r="F222" s="89"/>
      <c r="G222" s="97" t="s">
        <v>285</v>
      </c>
      <c r="H222" s="71" t="s">
        <v>245</v>
      </c>
      <c r="I222" s="97" t="s">
        <v>285</v>
      </c>
      <c r="J222" s="20"/>
      <c r="K222" s="97" t="s">
        <v>285</v>
      </c>
      <c r="L222" s="20"/>
      <c r="M222" s="391" t="s">
        <v>308</v>
      </c>
      <c r="N222" s="381"/>
    </row>
    <row r="223" spans="1:14" x14ac:dyDescent="0.35">
      <c r="A223" s="171"/>
      <c r="B223" s="326" t="s">
        <v>309</v>
      </c>
      <c r="C223" s="326"/>
      <c r="D223" s="326"/>
      <c r="E223" s="97"/>
      <c r="F223" s="89"/>
      <c r="G223" s="97"/>
      <c r="H223" s="71"/>
      <c r="I223" s="97"/>
      <c r="J223" s="20"/>
      <c r="K223" s="97"/>
      <c r="L223" s="20"/>
      <c r="M223" s="97"/>
    </row>
    <row r="224" spans="1:14" x14ac:dyDescent="0.35">
      <c r="A224" s="171"/>
      <c r="B224" s="326"/>
      <c r="C224" s="326" t="s">
        <v>310</v>
      </c>
      <c r="D224" s="326"/>
      <c r="E224" s="97"/>
      <c r="F224" s="89"/>
      <c r="G224" s="97" t="s">
        <v>311</v>
      </c>
      <c r="H224" s="189" t="s">
        <v>275</v>
      </c>
      <c r="I224" s="97" t="s">
        <v>311</v>
      </c>
      <c r="J224" s="20"/>
      <c r="K224" s="97" t="s">
        <v>311</v>
      </c>
      <c r="L224" s="20"/>
      <c r="M224" s="97" t="s">
        <v>311</v>
      </c>
    </row>
    <row r="225" spans="1:14" x14ac:dyDescent="0.35">
      <c r="A225" s="171"/>
      <c r="B225" s="326"/>
      <c r="C225" s="326" t="s">
        <v>312</v>
      </c>
      <c r="D225" s="326"/>
      <c r="E225" s="97"/>
      <c r="F225" s="89"/>
      <c r="G225" s="97" t="s">
        <v>313</v>
      </c>
      <c r="H225" s="189" t="s">
        <v>279</v>
      </c>
      <c r="I225" s="97" t="s">
        <v>313</v>
      </c>
      <c r="J225" s="20"/>
      <c r="K225" s="97" t="s">
        <v>313</v>
      </c>
      <c r="L225" s="20"/>
      <c r="M225" s="97" t="s">
        <v>313</v>
      </c>
    </row>
    <row r="226" spans="1:14" x14ac:dyDescent="0.35">
      <c r="A226" s="171"/>
      <c r="B226" s="326"/>
      <c r="C226" s="326" t="s">
        <v>314</v>
      </c>
      <c r="D226" s="326"/>
      <c r="E226" s="97"/>
      <c r="F226" s="89"/>
      <c r="G226" s="97" t="s">
        <v>315</v>
      </c>
      <c r="H226" s="71" t="s">
        <v>245</v>
      </c>
      <c r="I226" s="97" t="s">
        <v>315</v>
      </c>
      <c r="J226" s="20"/>
      <c r="K226" s="97" t="s">
        <v>315</v>
      </c>
      <c r="L226" s="20"/>
      <c r="M226" s="97" t="s">
        <v>315</v>
      </c>
    </row>
    <row r="227" spans="1:14" x14ac:dyDescent="0.35">
      <c r="A227" s="171"/>
      <c r="B227" s="326"/>
      <c r="C227" s="326" t="s">
        <v>316</v>
      </c>
      <c r="D227" s="326"/>
      <c r="E227" s="97"/>
      <c r="F227" s="89"/>
      <c r="G227" s="97" t="s">
        <v>317</v>
      </c>
      <c r="H227" s="71" t="s">
        <v>245</v>
      </c>
      <c r="I227" s="97" t="s">
        <v>317</v>
      </c>
      <c r="J227" s="20"/>
      <c r="K227" s="97" t="s">
        <v>317</v>
      </c>
      <c r="L227" s="20"/>
      <c r="M227" s="97" t="s">
        <v>317</v>
      </c>
    </row>
    <row r="228" spans="1:14" x14ac:dyDescent="0.35">
      <c r="A228" s="171"/>
      <c r="B228" s="326"/>
      <c r="C228" s="326" t="s">
        <v>318</v>
      </c>
      <c r="D228" s="326"/>
      <c r="E228" s="97"/>
      <c r="F228" s="89"/>
      <c r="G228" s="97" t="s">
        <v>311</v>
      </c>
      <c r="H228" s="189" t="s">
        <v>275</v>
      </c>
      <c r="I228" s="97" t="s">
        <v>311</v>
      </c>
      <c r="J228" s="20"/>
      <c r="K228" s="97" t="s">
        <v>311</v>
      </c>
      <c r="L228" s="20"/>
      <c r="M228" s="97" t="s">
        <v>311</v>
      </c>
    </row>
    <row r="229" spans="1:14" x14ac:dyDescent="0.35">
      <c r="A229" s="171"/>
      <c r="B229" s="326"/>
      <c r="C229" s="326" t="s">
        <v>319</v>
      </c>
      <c r="D229" s="326"/>
      <c r="E229" s="97"/>
      <c r="F229" s="89"/>
      <c r="G229" s="97" t="s">
        <v>313</v>
      </c>
      <c r="H229" s="189" t="s">
        <v>279</v>
      </c>
      <c r="I229" s="97" t="s">
        <v>313</v>
      </c>
      <c r="J229" s="20"/>
      <c r="K229" s="97" t="s">
        <v>313</v>
      </c>
      <c r="L229" s="20"/>
      <c r="M229" s="97" t="s">
        <v>313</v>
      </c>
    </row>
    <row r="230" spans="1:14" x14ac:dyDescent="0.35">
      <c r="A230" s="171"/>
      <c r="B230" s="326"/>
      <c r="C230" s="326" t="s">
        <v>320</v>
      </c>
      <c r="D230" s="326"/>
      <c r="E230" s="97"/>
      <c r="F230" s="89"/>
      <c r="G230" s="97" t="s">
        <v>315</v>
      </c>
      <c r="H230" s="71" t="s">
        <v>245</v>
      </c>
      <c r="I230" s="97" t="s">
        <v>315</v>
      </c>
      <c r="J230" s="20"/>
      <c r="K230" s="97" t="s">
        <v>315</v>
      </c>
      <c r="L230" s="20"/>
      <c r="M230" s="97" t="s">
        <v>315</v>
      </c>
    </row>
    <row r="231" spans="1:14" x14ac:dyDescent="0.35">
      <c r="A231" s="171"/>
      <c r="B231" s="326"/>
      <c r="C231" s="326" t="s">
        <v>321</v>
      </c>
      <c r="D231" s="326"/>
      <c r="E231" s="97"/>
      <c r="F231" s="89"/>
      <c r="G231" s="97" t="s">
        <v>317</v>
      </c>
      <c r="H231" s="71" t="s">
        <v>245</v>
      </c>
      <c r="I231" s="97" t="s">
        <v>317</v>
      </c>
      <c r="J231" s="20"/>
      <c r="K231" s="97" t="s">
        <v>317</v>
      </c>
      <c r="L231" s="20"/>
      <c r="M231" s="97" t="s">
        <v>317</v>
      </c>
    </row>
    <row r="232" spans="1:14" x14ac:dyDescent="0.35">
      <c r="A232" s="171"/>
      <c r="B232" s="326"/>
      <c r="C232" s="326" t="s">
        <v>322</v>
      </c>
      <c r="D232" s="326"/>
      <c r="E232" s="97"/>
      <c r="F232" s="89"/>
      <c r="G232" s="97" t="s">
        <v>160</v>
      </c>
      <c r="H232" s="189" t="s">
        <v>275</v>
      </c>
      <c r="I232" s="97" t="s">
        <v>160</v>
      </c>
      <c r="J232" s="20"/>
      <c r="K232" s="97" t="s">
        <v>160</v>
      </c>
      <c r="L232" s="20"/>
      <c r="M232" s="97" t="s">
        <v>160</v>
      </c>
    </row>
    <row r="233" spans="1:14" x14ac:dyDescent="0.35">
      <c r="A233" s="171"/>
      <c r="B233" s="326"/>
      <c r="C233" s="326" t="s">
        <v>323</v>
      </c>
      <c r="D233" s="326"/>
      <c r="E233" s="97"/>
      <c r="F233" s="89"/>
      <c r="G233" s="97" t="s">
        <v>324</v>
      </c>
      <c r="H233" s="189" t="s">
        <v>279</v>
      </c>
      <c r="I233" s="97" t="s">
        <v>324</v>
      </c>
      <c r="J233" s="20"/>
      <c r="K233" s="97" t="s">
        <v>324</v>
      </c>
      <c r="L233" s="20"/>
      <c r="M233" s="97" t="s">
        <v>324</v>
      </c>
    </row>
    <row r="234" spans="1:14" x14ac:dyDescent="0.35">
      <c r="A234" s="171"/>
      <c r="B234" s="326"/>
      <c r="C234" s="326" t="s">
        <v>325</v>
      </c>
      <c r="D234" s="326"/>
      <c r="E234" s="97"/>
      <c r="F234" s="89"/>
      <c r="G234" s="97" t="s">
        <v>326</v>
      </c>
      <c r="H234" s="71" t="s">
        <v>245</v>
      </c>
      <c r="I234" s="97" t="s">
        <v>326</v>
      </c>
      <c r="J234" s="20"/>
      <c r="K234" s="97" t="s">
        <v>326</v>
      </c>
      <c r="L234" s="20"/>
      <c r="M234" s="97" t="s">
        <v>326</v>
      </c>
    </row>
    <row r="235" spans="1:14" x14ac:dyDescent="0.35">
      <c r="A235" s="171"/>
      <c r="B235" s="326"/>
      <c r="C235" s="326" t="s">
        <v>327</v>
      </c>
      <c r="D235" s="326"/>
      <c r="E235" s="97"/>
      <c r="F235" s="89"/>
      <c r="G235" s="97" t="s">
        <v>328</v>
      </c>
      <c r="H235" s="71" t="s">
        <v>245</v>
      </c>
      <c r="I235" s="97" t="s">
        <v>328</v>
      </c>
      <c r="J235" s="20"/>
      <c r="K235" s="97" t="s">
        <v>328</v>
      </c>
      <c r="L235" s="20"/>
      <c r="M235" s="97" t="s">
        <v>328</v>
      </c>
    </row>
    <row r="236" spans="1:14" x14ac:dyDescent="0.35">
      <c r="A236" s="162"/>
      <c r="B236" s="150" t="s">
        <v>329</v>
      </c>
      <c r="C236" s="150"/>
      <c r="D236" s="150"/>
      <c r="E236" s="97"/>
      <c r="F236" s="89"/>
      <c r="G236" s="97"/>
      <c r="H236" s="97"/>
      <c r="I236" s="97"/>
      <c r="J236" s="20"/>
      <c r="K236" s="97"/>
      <c r="L236" s="20"/>
      <c r="M236" s="97"/>
    </row>
    <row r="237" spans="1:14" x14ac:dyDescent="0.35">
      <c r="A237" s="600"/>
      <c r="B237" s="326"/>
      <c r="C237" s="326" t="s">
        <v>330</v>
      </c>
      <c r="D237" s="603"/>
      <c r="E237" s="326"/>
      <c r="F237" s="326"/>
      <c r="G237" s="326" t="s">
        <v>331</v>
      </c>
      <c r="H237" s="326" t="s">
        <v>279</v>
      </c>
      <c r="I237" s="326" t="s">
        <v>331</v>
      </c>
      <c r="J237" s="326"/>
      <c r="K237" s="601" t="s">
        <v>331</v>
      </c>
      <c r="L237" s="595"/>
      <c r="M237" s="602" t="s">
        <v>332</v>
      </c>
      <c r="N237" s="380"/>
    </row>
    <row r="238" spans="1:14" x14ac:dyDescent="0.35">
      <c r="A238" s="171"/>
      <c r="B238" s="172"/>
      <c r="C238" s="596" t="s">
        <v>333</v>
      </c>
      <c r="D238" s="597"/>
      <c r="E238" s="598"/>
      <c r="F238" s="89"/>
      <c r="G238" s="598" t="s">
        <v>334</v>
      </c>
      <c r="H238" s="599" t="s">
        <v>279</v>
      </c>
      <c r="I238" s="598" t="s">
        <v>334</v>
      </c>
      <c r="J238" s="20"/>
      <c r="K238" s="598" t="s">
        <v>334</v>
      </c>
      <c r="L238" s="20"/>
      <c r="M238" s="591" t="s">
        <v>335</v>
      </c>
      <c r="N238" s="380"/>
    </row>
    <row r="239" spans="1:14" x14ac:dyDescent="0.35">
      <c r="A239" s="171"/>
      <c r="B239" s="326"/>
      <c r="C239" s="326" t="s">
        <v>336</v>
      </c>
      <c r="D239" s="326"/>
      <c r="E239" s="97"/>
      <c r="F239" s="89"/>
      <c r="G239" s="97">
        <v>135</v>
      </c>
      <c r="H239" s="71" t="s">
        <v>279</v>
      </c>
      <c r="I239" s="97">
        <v>135</v>
      </c>
      <c r="J239" s="20"/>
      <c r="K239" s="601">
        <v>135</v>
      </c>
      <c r="L239" s="20"/>
      <c r="M239" s="97">
        <v>45</v>
      </c>
      <c r="N239" s="395"/>
    </row>
    <row r="240" spans="1:14" x14ac:dyDescent="0.35">
      <c r="A240" s="171"/>
      <c r="B240" s="592"/>
      <c r="C240" s="593" t="s">
        <v>337</v>
      </c>
      <c r="D240" s="594"/>
      <c r="E240" s="153"/>
      <c r="F240" s="89"/>
      <c r="G240" s="81">
        <v>270</v>
      </c>
      <c r="H240" s="590" t="s">
        <v>279</v>
      </c>
      <c r="I240" s="81">
        <v>270</v>
      </c>
      <c r="J240" s="20"/>
      <c r="K240" s="604">
        <v>270</v>
      </c>
      <c r="L240" s="20"/>
      <c r="M240" s="605">
        <v>60</v>
      </c>
      <c r="N240" s="396"/>
    </row>
    <row r="241" spans="1:13" ht="15" thickBot="1" x14ac:dyDescent="0.4">
      <c r="A241" s="162"/>
      <c r="E241" s="41"/>
      <c r="F241" s="45"/>
      <c r="G241" s="45"/>
      <c r="H241" s="45"/>
      <c r="I241" s="154"/>
      <c r="J241" s="19"/>
      <c r="K241" s="154"/>
      <c r="L241" s="19"/>
      <c r="M241" s="154"/>
    </row>
    <row r="242" spans="1:13" ht="22" customHeight="1" x14ac:dyDescent="0.35">
      <c r="A242" s="165" t="s">
        <v>338</v>
      </c>
      <c r="B242" s="160"/>
      <c r="C242" s="160"/>
      <c r="D242" s="160"/>
      <c r="E242" s="57"/>
      <c r="F242" s="44"/>
      <c r="G242" s="44"/>
      <c r="H242" s="44"/>
      <c r="I242" s="92"/>
      <c r="J242" s="19"/>
      <c r="K242" s="92"/>
      <c r="L242" s="19"/>
      <c r="M242" s="92"/>
    </row>
    <row r="243" spans="1:13" x14ac:dyDescent="0.35">
      <c r="A243" s="162"/>
      <c r="B243" s="32" t="s">
        <v>339</v>
      </c>
      <c r="D243" s="326"/>
      <c r="E243" s="97">
        <v>50</v>
      </c>
      <c r="F243" s="89">
        <v>50</v>
      </c>
      <c r="G243" s="97">
        <v>50</v>
      </c>
      <c r="H243" s="71">
        <v>50</v>
      </c>
      <c r="I243" s="97">
        <v>50</v>
      </c>
      <c r="J243" s="20"/>
      <c r="K243" s="455">
        <v>75</v>
      </c>
      <c r="L243" s="20"/>
      <c r="M243" s="97">
        <v>75</v>
      </c>
    </row>
    <row r="244" spans="1:13" x14ac:dyDescent="0.35">
      <c r="A244" s="166"/>
      <c r="B244" s="150" t="s">
        <v>340</v>
      </c>
      <c r="C244" s="150"/>
      <c r="D244" s="150"/>
      <c r="E244" s="67">
        <v>11</v>
      </c>
      <c r="F244" s="3">
        <v>11</v>
      </c>
      <c r="G244" s="3">
        <v>11</v>
      </c>
      <c r="H244" s="3">
        <v>11</v>
      </c>
      <c r="I244" s="71">
        <v>15</v>
      </c>
      <c r="J244" s="19"/>
      <c r="K244" s="607">
        <v>20</v>
      </c>
      <c r="L244" s="19"/>
      <c r="M244" s="607">
        <v>20</v>
      </c>
    </row>
    <row r="245" spans="1:13" x14ac:dyDescent="0.35">
      <c r="A245" s="162"/>
      <c r="B245" s="32" t="s">
        <v>341</v>
      </c>
      <c r="D245" s="326"/>
      <c r="E245" s="97" t="s">
        <v>40</v>
      </c>
      <c r="F245" s="89" t="s">
        <v>40</v>
      </c>
      <c r="G245" s="97" t="s">
        <v>40</v>
      </c>
      <c r="H245" s="71" t="s">
        <v>40</v>
      </c>
      <c r="I245" s="97" t="s">
        <v>40</v>
      </c>
      <c r="J245" s="20"/>
      <c r="K245" s="601" t="s">
        <v>40</v>
      </c>
      <c r="L245" s="20"/>
      <c r="M245" s="97" t="s">
        <v>40</v>
      </c>
    </row>
    <row r="246" spans="1:13" x14ac:dyDescent="0.35">
      <c r="A246" s="166"/>
      <c r="B246" s="150" t="s">
        <v>342</v>
      </c>
      <c r="C246" s="150"/>
      <c r="D246" s="150"/>
      <c r="E246" s="69" t="s">
        <v>40</v>
      </c>
      <c r="F246" s="16" t="s">
        <v>40</v>
      </c>
      <c r="G246" s="16" t="s">
        <v>40</v>
      </c>
      <c r="H246" s="16" t="s">
        <v>40</v>
      </c>
      <c r="I246" s="72" t="s">
        <v>40</v>
      </c>
      <c r="J246" s="20"/>
      <c r="K246" s="606" t="s">
        <v>40</v>
      </c>
      <c r="L246" s="20"/>
      <c r="M246" s="606" t="s">
        <v>40</v>
      </c>
    </row>
    <row r="247" spans="1:13" x14ac:dyDescent="0.35">
      <c r="A247" s="162"/>
      <c r="B247" s="32" t="s">
        <v>343</v>
      </c>
      <c r="D247" s="326"/>
      <c r="E247" s="97" t="s">
        <v>40</v>
      </c>
      <c r="F247" s="89" t="s">
        <v>40</v>
      </c>
      <c r="G247" s="97" t="s">
        <v>40</v>
      </c>
      <c r="H247" s="71" t="s">
        <v>40</v>
      </c>
      <c r="I247" s="97" t="s">
        <v>40</v>
      </c>
      <c r="J247" s="20"/>
      <c r="K247" s="601" t="s">
        <v>40</v>
      </c>
      <c r="L247" s="20"/>
      <c r="M247" s="97" t="s">
        <v>40</v>
      </c>
    </row>
    <row r="248" spans="1:13" x14ac:dyDescent="0.35">
      <c r="A248" s="166"/>
      <c r="B248" s="150" t="s">
        <v>344</v>
      </c>
      <c r="C248" s="150"/>
      <c r="D248" s="150"/>
      <c r="E248" s="69" t="s">
        <v>40</v>
      </c>
      <c r="F248" s="16" t="s">
        <v>40</v>
      </c>
      <c r="G248" s="16" t="s">
        <v>40</v>
      </c>
      <c r="H248" s="16" t="s">
        <v>40</v>
      </c>
      <c r="I248" s="72" t="s">
        <v>40</v>
      </c>
      <c r="J248" s="20"/>
      <c r="K248" s="606" t="s">
        <v>40</v>
      </c>
      <c r="L248" s="20"/>
      <c r="M248" s="606" t="s">
        <v>40</v>
      </c>
    </row>
    <row r="249" spans="1:13" x14ac:dyDescent="0.35">
      <c r="A249" s="162"/>
      <c r="B249" s="32" t="s">
        <v>345</v>
      </c>
      <c r="D249" s="326"/>
      <c r="E249" s="97">
        <v>25</v>
      </c>
      <c r="F249" s="89">
        <v>25</v>
      </c>
      <c r="G249" s="97">
        <v>25</v>
      </c>
      <c r="H249" s="71">
        <v>25</v>
      </c>
      <c r="I249" s="97">
        <v>25</v>
      </c>
      <c r="J249" s="20"/>
      <c r="K249" s="455">
        <v>35</v>
      </c>
      <c r="L249" s="20"/>
      <c r="M249" s="97">
        <v>35</v>
      </c>
    </row>
    <row r="250" spans="1:13" x14ac:dyDescent="0.35">
      <c r="A250" s="166"/>
      <c r="B250" s="150" t="s">
        <v>346</v>
      </c>
      <c r="C250" s="150"/>
      <c r="D250" s="150"/>
      <c r="E250" s="67">
        <v>161</v>
      </c>
      <c r="F250" s="3">
        <v>161</v>
      </c>
      <c r="G250" s="3">
        <v>161</v>
      </c>
      <c r="H250" s="3">
        <v>161</v>
      </c>
      <c r="I250" s="71">
        <v>161</v>
      </c>
      <c r="J250" s="19"/>
      <c r="K250" s="450">
        <v>161</v>
      </c>
      <c r="L250" s="19"/>
      <c r="M250" s="450">
        <v>161</v>
      </c>
    </row>
    <row r="251" spans="1:13" x14ac:dyDescent="0.35">
      <c r="A251" s="166"/>
      <c r="B251" s="150" t="s">
        <v>347</v>
      </c>
      <c r="C251" s="150"/>
      <c r="D251" s="150"/>
      <c r="E251" s="69" t="s">
        <v>40</v>
      </c>
      <c r="F251" s="16" t="s">
        <v>40</v>
      </c>
      <c r="G251" s="16" t="s">
        <v>40</v>
      </c>
      <c r="H251" s="16" t="s">
        <v>40</v>
      </c>
      <c r="I251" s="72" t="s">
        <v>40</v>
      </c>
      <c r="J251" s="20"/>
      <c r="K251" s="453" t="s">
        <v>40</v>
      </c>
      <c r="L251" s="454"/>
      <c r="M251" s="453" t="s">
        <v>40</v>
      </c>
    </row>
    <row r="252" spans="1:13" ht="15" customHeight="1" x14ac:dyDescent="0.35">
      <c r="A252" s="166"/>
      <c r="B252" s="150" t="s">
        <v>348</v>
      </c>
      <c r="C252" s="150"/>
      <c r="D252" s="150"/>
      <c r="E252" s="67">
        <v>50</v>
      </c>
      <c r="F252" s="3">
        <v>50</v>
      </c>
      <c r="G252" s="3">
        <v>50</v>
      </c>
      <c r="H252" s="3">
        <v>50</v>
      </c>
      <c r="I252" s="71">
        <v>50</v>
      </c>
      <c r="J252" s="19"/>
      <c r="K252" s="450">
        <v>75</v>
      </c>
      <c r="L252" s="19"/>
      <c r="M252" s="450">
        <v>75</v>
      </c>
    </row>
    <row r="253" spans="1:13" x14ac:dyDescent="0.35">
      <c r="A253" s="170"/>
      <c r="B253" s="326" t="s">
        <v>349</v>
      </c>
      <c r="C253" s="326"/>
      <c r="D253" s="326"/>
      <c r="E253" s="74">
        <v>50</v>
      </c>
      <c r="F253" s="9">
        <v>50</v>
      </c>
      <c r="G253" s="9">
        <v>50</v>
      </c>
      <c r="H253" s="9">
        <v>50</v>
      </c>
      <c r="I253" s="95">
        <v>50</v>
      </c>
      <c r="J253" s="19"/>
      <c r="K253" s="455">
        <v>100</v>
      </c>
      <c r="L253" s="452"/>
      <c r="M253" s="455">
        <v>100</v>
      </c>
    </row>
    <row r="254" spans="1:13" ht="17.25" customHeight="1" x14ac:dyDescent="0.35">
      <c r="A254" s="170"/>
      <c r="B254" s="326" t="s">
        <v>350</v>
      </c>
      <c r="C254" s="326"/>
      <c r="D254" s="326"/>
      <c r="E254" s="74">
        <v>75</v>
      </c>
      <c r="F254" s="74">
        <v>75</v>
      </c>
      <c r="G254" s="74">
        <v>75</v>
      </c>
      <c r="H254" s="74">
        <v>75</v>
      </c>
      <c r="I254" s="95">
        <v>75</v>
      </c>
      <c r="J254" s="19"/>
      <c r="K254" s="451">
        <v>125</v>
      </c>
      <c r="L254" s="19"/>
      <c r="M254" s="451">
        <v>125</v>
      </c>
    </row>
    <row r="255" spans="1:13" ht="17.25" customHeight="1" x14ac:dyDescent="0.35">
      <c r="A255" s="171"/>
      <c r="B255" s="172" t="s">
        <v>351</v>
      </c>
      <c r="C255" s="172"/>
      <c r="D255" s="172"/>
      <c r="E255" s="68"/>
      <c r="F255" s="68"/>
      <c r="G255" s="68"/>
      <c r="H255" s="68"/>
      <c r="I255" s="93"/>
      <c r="J255" s="58"/>
      <c r="K255" s="455">
        <v>50</v>
      </c>
      <c r="L255" s="452"/>
      <c r="M255" s="455">
        <v>50</v>
      </c>
    </row>
    <row r="256" spans="1:13" ht="17.25" customHeight="1" x14ac:dyDescent="0.35">
      <c r="A256" s="170"/>
      <c r="B256" s="326" t="s">
        <v>352</v>
      </c>
      <c r="C256" s="326"/>
      <c r="D256" s="326"/>
      <c r="E256" s="45"/>
      <c r="F256" s="45"/>
      <c r="G256" s="45"/>
      <c r="H256" s="45"/>
      <c r="I256" s="98"/>
      <c r="J256" s="19"/>
      <c r="K256" s="451">
        <v>75</v>
      </c>
      <c r="L256" s="19"/>
      <c r="M256" s="451">
        <v>75</v>
      </c>
    </row>
    <row r="257" spans="1:14" ht="17.25" customHeight="1" thickBot="1" x14ac:dyDescent="0.4">
      <c r="A257" s="191"/>
      <c r="B257" s="190" t="s">
        <v>353</v>
      </c>
      <c r="C257" s="190"/>
      <c r="D257" s="190"/>
      <c r="E257" s="75"/>
      <c r="F257" s="75"/>
      <c r="G257" s="75"/>
      <c r="H257" s="75"/>
      <c r="I257" s="154">
        <v>3</v>
      </c>
      <c r="J257" s="19"/>
      <c r="K257" s="456" t="s">
        <v>40</v>
      </c>
      <c r="L257" s="452"/>
      <c r="M257" s="456" t="s">
        <v>40</v>
      </c>
    </row>
    <row r="258" spans="1:14" ht="14.25" customHeight="1" thickBot="1" x14ac:dyDescent="0.4">
      <c r="A258" s="162"/>
      <c r="E258" s="45"/>
      <c r="F258" s="45"/>
      <c r="G258" s="45"/>
      <c r="H258" s="45"/>
      <c r="I258" s="98"/>
      <c r="J258" s="19"/>
      <c r="K258" s="98"/>
      <c r="L258" s="19"/>
      <c r="M258" s="98"/>
    </row>
    <row r="259" spans="1:14" ht="22" customHeight="1" x14ac:dyDescent="0.35">
      <c r="A259" s="165" t="s">
        <v>354</v>
      </c>
      <c r="B259" s="160"/>
      <c r="C259" s="160"/>
      <c r="D259" s="160"/>
      <c r="E259" s="57"/>
      <c r="F259" s="44"/>
      <c r="G259" s="44"/>
      <c r="H259" s="44"/>
      <c r="I259" s="92"/>
      <c r="J259" s="19"/>
      <c r="K259" s="92"/>
      <c r="L259" s="19"/>
      <c r="M259" s="92"/>
    </row>
    <row r="260" spans="1:14" x14ac:dyDescent="0.35">
      <c r="A260" s="166"/>
      <c r="B260" s="150" t="s">
        <v>355</v>
      </c>
      <c r="C260" s="150"/>
      <c r="D260" s="150"/>
      <c r="E260" s="67"/>
      <c r="F260" s="5"/>
      <c r="G260" s="5"/>
      <c r="H260" s="5"/>
      <c r="I260" s="81"/>
      <c r="J260" s="19"/>
      <c r="K260" s="81"/>
      <c r="L260" s="19"/>
      <c r="M260" s="81"/>
    </row>
    <row r="261" spans="1:14" x14ac:dyDescent="0.35">
      <c r="A261" s="166"/>
      <c r="B261" s="150"/>
      <c r="C261" s="150" t="s">
        <v>356</v>
      </c>
      <c r="D261" s="150"/>
      <c r="E261" s="67">
        <v>22</v>
      </c>
      <c r="F261" s="5">
        <v>22</v>
      </c>
      <c r="G261" s="5">
        <v>22</v>
      </c>
      <c r="H261" s="5">
        <v>25</v>
      </c>
      <c r="I261" s="81">
        <v>26</v>
      </c>
      <c r="J261" s="19"/>
      <c r="K261" s="348">
        <v>37</v>
      </c>
      <c r="L261" s="19"/>
      <c r="M261" s="348">
        <v>38</v>
      </c>
      <c r="N261" s="380"/>
    </row>
    <row r="262" spans="1:14" x14ac:dyDescent="0.35">
      <c r="A262" s="166"/>
      <c r="B262" s="150"/>
      <c r="C262" s="150" t="s">
        <v>357</v>
      </c>
      <c r="D262" s="150"/>
      <c r="E262" s="67">
        <v>24</v>
      </c>
      <c r="F262" s="5">
        <v>24</v>
      </c>
      <c r="G262" s="5">
        <v>24</v>
      </c>
      <c r="H262" s="5">
        <v>27</v>
      </c>
      <c r="I262" s="81">
        <v>28</v>
      </c>
      <c r="J262" s="19"/>
      <c r="K262" s="81">
        <v>39</v>
      </c>
      <c r="L262" s="19"/>
      <c r="M262" s="81">
        <v>40</v>
      </c>
      <c r="N262" s="380"/>
    </row>
    <row r="263" spans="1:14" x14ac:dyDescent="0.35">
      <c r="A263" s="166"/>
      <c r="B263" s="150"/>
      <c r="C263" s="150" t="s">
        <v>358</v>
      </c>
      <c r="D263" s="150"/>
      <c r="E263" s="67">
        <v>30</v>
      </c>
      <c r="F263" s="5">
        <v>30</v>
      </c>
      <c r="G263" s="5">
        <v>30</v>
      </c>
      <c r="H263" s="5">
        <v>33</v>
      </c>
      <c r="I263" s="81">
        <v>34</v>
      </c>
      <c r="J263" s="19"/>
      <c r="K263" s="348">
        <v>45</v>
      </c>
      <c r="L263" s="19"/>
      <c r="M263" s="348">
        <v>46</v>
      </c>
      <c r="N263" s="380"/>
    </row>
    <row r="264" spans="1:14" x14ac:dyDescent="0.35">
      <c r="A264" s="166"/>
      <c r="B264" s="150"/>
      <c r="C264" s="150" t="s">
        <v>359</v>
      </c>
      <c r="D264" s="150"/>
      <c r="E264" s="67">
        <v>32</v>
      </c>
      <c r="F264" s="5">
        <v>32</v>
      </c>
      <c r="G264" s="5">
        <v>32</v>
      </c>
      <c r="H264" s="5">
        <v>35</v>
      </c>
      <c r="I264" s="81">
        <v>36</v>
      </c>
      <c r="J264" s="19"/>
      <c r="K264" s="81">
        <v>47</v>
      </c>
      <c r="L264" s="19"/>
      <c r="M264" s="81">
        <v>48</v>
      </c>
      <c r="N264" s="380"/>
    </row>
    <row r="265" spans="1:14" x14ac:dyDescent="0.35">
      <c r="A265" s="166"/>
      <c r="B265" s="150"/>
      <c r="C265" s="150" t="s">
        <v>360</v>
      </c>
      <c r="D265" s="150"/>
      <c r="E265" s="67"/>
      <c r="F265" s="5"/>
      <c r="G265" s="5"/>
      <c r="H265" s="5"/>
      <c r="I265" s="81"/>
      <c r="J265" s="19"/>
      <c r="K265" s="392" t="s">
        <v>361</v>
      </c>
      <c r="L265" s="19"/>
      <c r="M265" s="81">
        <v>54</v>
      </c>
      <c r="N265" s="380"/>
    </row>
    <row r="266" spans="1:14" x14ac:dyDescent="0.35">
      <c r="A266" s="166"/>
      <c r="B266" s="150"/>
      <c r="C266" s="150" t="s">
        <v>362</v>
      </c>
      <c r="D266" s="150"/>
      <c r="E266" s="67"/>
      <c r="F266" s="5"/>
      <c r="G266" s="5"/>
      <c r="H266" s="5"/>
      <c r="I266" s="81"/>
      <c r="J266" s="19"/>
      <c r="K266" s="392" t="s">
        <v>361</v>
      </c>
      <c r="L266" s="19"/>
      <c r="M266" s="81">
        <v>56</v>
      </c>
      <c r="N266" s="380"/>
    </row>
    <row r="267" spans="1:14" x14ac:dyDescent="0.35">
      <c r="A267" s="166"/>
      <c r="B267" s="150" t="s">
        <v>363</v>
      </c>
      <c r="C267" s="150"/>
      <c r="D267" s="150"/>
      <c r="E267" s="67">
        <v>250</v>
      </c>
      <c r="F267" s="5">
        <v>250</v>
      </c>
      <c r="G267" s="5">
        <v>250</v>
      </c>
      <c r="H267" s="5">
        <v>250</v>
      </c>
      <c r="I267" s="81">
        <v>250</v>
      </c>
      <c r="J267" s="19"/>
      <c r="K267" s="81">
        <v>250</v>
      </c>
      <c r="L267" s="19"/>
      <c r="M267" s="81">
        <v>250</v>
      </c>
      <c r="N267" s="380"/>
    </row>
    <row r="268" spans="1:14" x14ac:dyDescent="0.35">
      <c r="A268" s="166"/>
      <c r="B268" s="150" t="s">
        <v>364</v>
      </c>
      <c r="C268" s="150"/>
      <c r="D268" s="150"/>
      <c r="E268" s="179" t="s">
        <v>365</v>
      </c>
      <c r="F268" s="14" t="s">
        <v>365</v>
      </c>
      <c r="G268" s="14" t="s">
        <v>365</v>
      </c>
      <c r="H268" s="14" t="s">
        <v>365</v>
      </c>
      <c r="I268" s="106" t="s">
        <v>365</v>
      </c>
      <c r="J268" s="20"/>
      <c r="K268" s="106" t="s">
        <v>365</v>
      </c>
      <c r="L268" s="20"/>
      <c r="M268" s="106" t="s">
        <v>365</v>
      </c>
      <c r="N268" s="380"/>
    </row>
    <row r="269" spans="1:14" x14ac:dyDescent="0.35">
      <c r="A269" s="166"/>
      <c r="B269" s="150" t="s">
        <v>366</v>
      </c>
      <c r="C269" s="150"/>
      <c r="D269" s="150"/>
      <c r="E269" s="179" t="s">
        <v>365</v>
      </c>
      <c r="F269" s="14" t="s">
        <v>365</v>
      </c>
      <c r="G269" s="14" t="s">
        <v>365</v>
      </c>
      <c r="H269" s="14" t="s">
        <v>365</v>
      </c>
      <c r="I269" s="106" t="s">
        <v>365</v>
      </c>
      <c r="J269" s="20"/>
      <c r="K269" s="106" t="s">
        <v>365</v>
      </c>
      <c r="L269" s="20"/>
      <c r="M269" s="106" t="s">
        <v>365</v>
      </c>
      <c r="N269" s="380"/>
    </row>
    <row r="270" spans="1:14" x14ac:dyDescent="0.35">
      <c r="A270" s="166"/>
      <c r="B270" s="150" t="s">
        <v>367</v>
      </c>
      <c r="C270" s="150"/>
      <c r="D270" s="150"/>
      <c r="E270" s="69" t="s">
        <v>365</v>
      </c>
      <c r="F270" s="14" t="s">
        <v>365</v>
      </c>
      <c r="G270" s="14" t="s">
        <v>365</v>
      </c>
      <c r="H270" s="14" t="s">
        <v>365</v>
      </c>
      <c r="I270" s="106" t="s">
        <v>365</v>
      </c>
      <c r="J270" s="20"/>
      <c r="K270" s="106" t="s">
        <v>365</v>
      </c>
      <c r="L270" s="20"/>
      <c r="M270" s="106" t="s">
        <v>365</v>
      </c>
      <c r="N270" s="380"/>
    </row>
    <row r="271" spans="1:14" x14ac:dyDescent="0.35">
      <c r="A271" s="166"/>
      <c r="B271" s="150" t="s">
        <v>368</v>
      </c>
      <c r="C271" s="150"/>
      <c r="D271" s="150"/>
      <c r="E271" s="67">
        <v>50</v>
      </c>
      <c r="F271" s="5">
        <v>50</v>
      </c>
      <c r="G271" s="5">
        <v>50</v>
      </c>
      <c r="H271" s="5">
        <v>50</v>
      </c>
      <c r="I271" s="81">
        <v>50</v>
      </c>
      <c r="J271" s="19"/>
      <c r="K271" s="81">
        <v>50</v>
      </c>
      <c r="L271" s="19"/>
      <c r="M271" s="81">
        <v>50</v>
      </c>
      <c r="N271" s="380"/>
    </row>
    <row r="272" spans="1:14" x14ac:dyDescent="0.35">
      <c r="A272" s="166"/>
      <c r="B272" s="150" t="s">
        <v>369</v>
      </c>
      <c r="C272" s="150"/>
      <c r="D272" s="150"/>
      <c r="E272" s="67"/>
      <c r="F272" s="5"/>
      <c r="G272" s="5"/>
      <c r="H272" s="5"/>
      <c r="I272" s="81"/>
      <c r="J272" s="19"/>
      <c r="K272" s="81">
        <v>10</v>
      </c>
      <c r="L272" s="19"/>
      <c r="M272" s="81">
        <v>15</v>
      </c>
      <c r="N272" s="380"/>
    </row>
    <row r="273" spans="1:14" x14ac:dyDescent="0.35">
      <c r="A273" s="166"/>
      <c r="B273" s="150" t="s">
        <v>370</v>
      </c>
      <c r="C273" s="150"/>
      <c r="D273" s="150"/>
      <c r="E273" s="67"/>
      <c r="F273" s="5"/>
      <c r="G273" s="5"/>
      <c r="H273" s="5"/>
      <c r="I273" s="81"/>
      <c r="J273" s="19"/>
      <c r="K273" s="271" t="s">
        <v>371</v>
      </c>
      <c r="L273" s="20"/>
      <c r="M273" s="271" t="s">
        <v>372</v>
      </c>
      <c r="N273" s="380"/>
    </row>
    <row r="274" spans="1:14" x14ac:dyDescent="0.35">
      <c r="A274" s="166"/>
      <c r="B274" s="150" t="s">
        <v>373</v>
      </c>
      <c r="C274" s="150"/>
      <c r="D274" s="150"/>
      <c r="E274" s="67"/>
      <c r="F274" s="5"/>
      <c r="G274" s="5"/>
      <c r="H274" s="5"/>
      <c r="I274" s="81"/>
      <c r="J274" s="19"/>
      <c r="K274" s="271" t="s">
        <v>374</v>
      </c>
      <c r="L274" s="19"/>
      <c r="M274" s="271" t="s">
        <v>375</v>
      </c>
      <c r="N274" s="380"/>
    </row>
    <row r="275" spans="1:14" x14ac:dyDescent="0.35">
      <c r="A275" s="166"/>
      <c r="B275" s="150" t="s">
        <v>154</v>
      </c>
      <c r="C275" s="150"/>
      <c r="D275" s="150"/>
      <c r="E275" s="67"/>
      <c r="F275" s="5"/>
      <c r="G275" s="5"/>
      <c r="H275" s="5"/>
      <c r="I275" s="81"/>
      <c r="J275" s="19"/>
      <c r="K275" s="81">
        <v>0</v>
      </c>
      <c r="L275" s="19"/>
      <c r="M275" s="81">
        <v>0</v>
      </c>
      <c r="N275" s="380"/>
    </row>
    <row r="276" spans="1:14" x14ac:dyDescent="0.35">
      <c r="A276" s="166"/>
      <c r="B276" s="150" t="s">
        <v>155</v>
      </c>
      <c r="C276" s="150"/>
      <c r="D276" s="150"/>
      <c r="E276" s="67"/>
      <c r="F276" s="5"/>
      <c r="G276" s="5"/>
      <c r="H276" s="5"/>
      <c r="I276" s="81"/>
      <c r="J276" s="19"/>
      <c r="K276" s="271" t="s">
        <v>126</v>
      </c>
      <c r="L276" s="19"/>
      <c r="M276" s="271" t="s">
        <v>126</v>
      </c>
      <c r="N276" s="380"/>
    </row>
    <row r="277" spans="1:14" x14ac:dyDescent="0.35">
      <c r="A277" s="166"/>
      <c r="B277" s="150" t="s">
        <v>376</v>
      </c>
      <c r="C277" s="150"/>
      <c r="D277" s="150"/>
      <c r="E277" s="67"/>
      <c r="F277" s="5"/>
      <c r="G277" s="5"/>
      <c r="H277" s="5"/>
      <c r="I277" s="81"/>
      <c r="J277" s="19"/>
      <c r="K277" s="271" t="s">
        <v>157</v>
      </c>
      <c r="L277" s="19"/>
      <c r="M277" s="271" t="s">
        <v>157</v>
      </c>
      <c r="N277" s="380"/>
    </row>
    <row r="278" spans="1:14" ht="22" customHeight="1" thickBot="1" x14ac:dyDescent="0.4">
      <c r="A278" s="167"/>
      <c r="B278" s="168"/>
      <c r="C278" s="168"/>
      <c r="D278" s="168"/>
      <c r="E278" s="169">
        <v>10</v>
      </c>
      <c r="F278" s="17">
        <v>10</v>
      </c>
      <c r="G278" s="17">
        <v>10</v>
      </c>
      <c r="H278" s="17">
        <v>10</v>
      </c>
      <c r="I278" s="56">
        <v>10</v>
      </c>
      <c r="J278" s="19"/>
      <c r="K278" s="56"/>
      <c r="L278" s="19"/>
      <c r="M278" s="393"/>
    </row>
    <row r="279" spans="1:14" ht="15" thickBot="1" x14ac:dyDescent="0.4">
      <c r="A279" s="162"/>
      <c r="E279" s="45"/>
      <c r="F279" s="45"/>
      <c r="G279" s="45"/>
      <c r="H279" s="45"/>
      <c r="I279" s="98"/>
      <c r="J279" s="19"/>
      <c r="K279" s="98"/>
      <c r="L279" s="19"/>
      <c r="M279" s="394"/>
    </row>
    <row r="280" spans="1:14" x14ac:dyDescent="0.35">
      <c r="A280" s="165" t="s">
        <v>377</v>
      </c>
      <c r="B280" s="160"/>
      <c r="C280" s="160"/>
      <c r="D280" s="160"/>
      <c r="E280" s="57"/>
      <c r="F280" s="44"/>
      <c r="G280" s="44"/>
      <c r="H280" s="44"/>
      <c r="I280" s="92"/>
      <c r="J280" s="19"/>
      <c r="K280" s="92"/>
      <c r="L280" s="19"/>
      <c r="M280" s="92"/>
    </row>
    <row r="281" spans="1:14" x14ac:dyDescent="0.35">
      <c r="A281" s="162"/>
      <c r="B281" s="32" t="s">
        <v>378</v>
      </c>
      <c r="E281" s="41" t="s">
        <v>379</v>
      </c>
      <c r="F281" s="46" t="s">
        <v>379</v>
      </c>
      <c r="G281" s="46" t="s">
        <v>379</v>
      </c>
      <c r="H281" s="46" t="s">
        <v>380</v>
      </c>
      <c r="I281" s="149" t="s">
        <v>380</v>
      </c>
      <c r="J281" s="20"/>
      <c r="K281" s="149" t="s">
        <v>381</v>
      </c>
      <c r="L281" s="20"/>
      <c r="M281" s="149" t="s">
        <v>381</v>
      </c>
    </row>
    <row r="282" spans="1:14" x14ac:dyDescent="0.35">
      <c r="A282" s="166"/>
      <c r="B282" s="150" t="s">
        <v>382</v>
      </c>
      <c r="C282" s="150"/>
      <c r="D282" s="150"/>
      <c r="E282" s="69" t="s">
        <v>383</v>
      </c>
      <c r="F282" s="16" t="s">
        <v>383</v>
      </c>
      <c r="G282" s="16" t="s">
        <v>383</v>
      </c>
      <c r="H282" s="16" t="s">
        <v>384</v>
      </c>
      <c r="I282" s="72" t="s">
        <v>384</v>
      </c>
      <c r="J282" s="20"/>
      <c r="K282" s="72" t="s">
        <v>384</v>
      </c>
      <c r="L282" s="20"/>
      <c r="M282" s="72" t="s">
        <v>384</v>
      </c>
    </row>
    <row r="283" spans="1:14" ht="22" customHeight="1" thickBot="1" x14ac:dyDescent="0.4">
      <c r="A283" s="167"/>
      <c r="B283" s="168" t="s">
        <v>385</v>
      </c>
      <c r="C283" s="168"/>
      <c r="D283" s="168"/>
      <c r="E283" s="174" t="s">
        <v>386</v>
      </c>
      <c r="F283" s="11" t="s">
        <v>386</v>
      </c>
      <c r="G283" s="11" t="s">
        <v>386</v>
      </c>
      <c r="H283" s="11" t="s">
        <v>387</v>
      </c>
      <c r="I283" s="104" t="s">
        <v>387</v>
      </c>
      <c r="J283" s="20"/>
      <c r="K283" s="104" t="s">
        <v>387</v>
      </c>
      <c r="L283" s="20"/>
      <c r="M283" s="104" t="s">
        <v>387</v>
      </c>
    </row>
    <row r="284" spans="1:14" ht="15" thickBot="1" x14ac:dyDescent="0.4">
      <c r="A284" s="162"/>
      <c r="E284" s="41"/>
      <c r="F284" s="41"/>
      <c r="G284" s="41"/>
      <c r="H284" s="41"/>
      <c r="I284" s="149"/>
      <c r="J284" s="20"/>
      <c r="K284" s="149"/>
      <c r="L284" s="20"/>
      <c r="M284" s="149"/>
    </row>
    <row r="285" spans="1:14" ht="4.5" customHeight="1" x14ac:dyDescent="0.35">
      <c r="A285" s="165" t="s">
        <v>388</v>
      </c>
      <c r="B285" s="160"/>
      <c r="C285" s="160"/>
      <c r="D285" s="160"/>
      <c r="E285" s="192"/>
      <c r="F285" s="47"/>
      <c r="G285" s="47"/>
      <c r="H285" s="47"/>
      <c r="I285" s="156"/>
      <c r="J285" s="20"/>
      <c r="K285" s="156"/>
      <c r="L285" s="20"/>
      <c r="M285" s="156"/>
    </row>
    <row r="286" spans="1:14" ht="22" customHeight="1" thickBot="1" x14ac:dyDescent="0.4">
      <c r="A286" s="191"/>
      <c r="B286" s="190" t="s">
        <v>345</v>
      </c>
      <c r="C286" s="190"/>
      <c r="D286" s="190"/>
      <c r="E286" s="193">
        <v>20</v>
      </c>
      <c r="F286" s="18">
        <v>20</v>
      </c>
      <c r="G286" s="18">
        <v>20</v>
      </c>
      <c r="H286" s="18">
        <v>20</v>
      </c>
      <c r="I286" s="157">
        <v>20</v>
      </c>
      <c r="J286" s="19"/>
      <c r="K286" s="157">
        <v>20</v>
      </c>
      <c r="L286" s="19"/>
      <c r="M286" s="157">
        <v>20</v>
      </c>
    </row>
    <row r="287" spans="1:14" ht="15" thickBot="1" x14ac:dyDescent="0.4">
      <c r="A287" s="162"/>
      <c r="E287" s="41"/>
      <c r="F287" s="45"/>
      <c r="G287" s="45"/>
      <c r="H287" s="45"/>
      <c r="I287" s="98"/>
      <c r="J287" s="19"/>
      <c r="K287" s="98"/>
      <c r="L287" s="19"/>
      <c r="M287" s="98"/>
      <c r="N287" s="349"/>
    </row>
    <row r="288" spans="1:14" x14ac:dyDescent="0.35">
      <c r="A288" s="165" t="s">
        <v>389</v>
      </c>
      <c r="B288" s="160"/>
      <c r="C288" s="160"/>
      <c r="D288" s="160"/>
      <c r="E288" s="192"/>
      <c r="F288" s="47"/>
      <c r="G288" s="47"/>
      <c r="H288" s="192"/>
      <c r="I288" s="156"/>
      <c r="J288" s="20"/>
      <c r="K288" s="156"/>
      <c r="L288" s="20"/>
      <c r="M288" s="156"/>
      <c r="N288" s="349"/>
    </row>
    <row r="289" spans="1:13" ht="15.75" customHeight="1" x14ac:dyDescent="0.35">
      <c r="B289" s="32" t="s">
        <v>390</v>
      </c>
      <c r="E289" s="45">
        <v>50</v>
      </c>
      <c r="F289" s="19">
        <v>52</v>
      </c>
      <c r="G289" s="19">
        <v>52</v>
      </c>
      <c r="H289" s="19">
        <v>54</v>
      </c>
      <c r="I289" s="76">
        <v>55</v>
      </c>
      <c r="J289" s="19"/>
      <c r="K289" s="76">
        <v>65</v>
      </c>
      <c r="L289" s="19"/>
      <c r="M289" s="76">
        <v>67</v>
      </c>
    </row>
    <row r="290" spans="1:13" s="164" customFormat="1" ht="28.5" customHeight="1" x14ac:dyDescent="0.35">
      <c r="A290" s="162"/>
      <c r="B290" s="32" t="s">
        <v>391</v>
      </c>
      <c r="C290" s="32"/>
      <c r="D290" s="32"/>
      <c r="E290" s="45"/>
      <c r="F290" s="19"/>
      <c r="G290" s="19"/>
      <c r="H290" s="19"/>
      <c r="I290" s="76"/>
      <c r="J290" s="19"/>
      <c r="K290" s="76">
        <v>105</v>
      </c>
      <c r="L290" s="19"/>
      <c r="M290" s="76">
        <v>108</v>
      </c>
    </row>
    <row r="291" spans="1:13" ht="22" customHeight="1" thickBot="1" x14ac:dyDescent="0.4">
      <c r="A291" s="162"/>
      <c r="E291" s="19"/>
      <c r="F291" s="19"/>
      <c r="G291" s="19"/>
      <c r="H291" s="19"/>
      <c r="I291" s="157"/>
      <c r="J291" s="19"/>
      <c r="K291" s="157"/>
      <c r="L291" s="19"/>
      <c r="M291" s="157"/>
    </row>
    <row r="292" spans="1:13" ht="16" thickBot="1" x14ac:dyDescent="0.4">
      <c r="A292" s="1" t="s">
        <v>392</v>
      </c>
      <c r="B292" s="2"/>
      <c r="C292" s="2"/>
      <c r="D292" s="2"/>
      <c r="E292" s="163"/>
      <c r="F292" s="6"/>
      <c r="G292" s="6"/>
      <c r="H292" s="6"/>
      <c r="I292" s="100"/>
      <c r="J292" s="82"/>
      <c r="K292" s="100"/>
      <c r="L292" s="82"/>
      <c r="M292" s="100"/>
    </row>
    <row r="293" spans="1:13" x14ac:dyDescent="0.35">
      <c r="A293" s="165" t="s">
        <v>393</v>
      </c>
      <c r="B293" s="160"/>
      <c r="C293" s="160"/>
      <c r="D293" s="160"/>
      <c r="E293" s="194"/>
      <c r="F293" s="48"/>
      <c r="G293" s="48"/>
      <c r="H293" s="48"/>
      <c r="I293" s="195"/>
      <c r="J293" s="19"/>
      <c r="K293" s="195"/>
      <c r="L293" s="19"/>
      <c r="M293" s="195"/>
    </row>
    <row r="294" spans="1:13" x14ac:dyDescent="0.35">
      <c r="A294" s="162"/>
      <c r="B294" s="32" t="s">
        <v>394</v>
      </c>
      <c r="E294" s="20"/>
      <c r="F294" s="49"/>
      <c r="G294" s="49"/>
      <c r="H294" s="49"/>
      <c r="I294" s="76"/>
      <c r="J294" s="19"/>
      <c r="K294" s="76"/>
      <c r="L294" s="19"/>
      <c r="M294" s="76"/>
    </row>
    <row r="295" spans="1:13" x14ac:dyDescent="0.35">
      <c r="A295" s="162"/>
      <c r="C295" s="32" t="s">
        <v>395</v>
      </c>
      <c r="E295" s="20"/>
      <c r="F295" s="49"/>
      <c r="G295" s="49"/>
      <c r="H295" s="49"/>
      <c r="I295" s="76"/>
      <c r="J295" s="19"/>
      <c r="K295" s="76"/>
      <c r="L295" s="19"/>
      <c r="M295" s="76"/>
    </row>
    <row r="296" spans="1:13" x14ac:dyDescent="0.35">
      <c r="A296" s="166"/>
      <c r="B296" s="150"/>
      <c r="C296" s="150"/>
      <c r="D296" s="150" t="s">
        <v>396</v>
      </c>
      <c r="E296" s="67">
        <v>1.25</v>
      </c>
      <c r="F296" s="5">
        <v>1.25</v>
      </c>
      <c r="G296" s="5">
        <v>1.25</v>
      </c>
      <c r="H296" s="5">
        <v>1.25</v>
      </c>
      <c r="I296" s="81">
        <v>1.25</v>
      </c>
      <c r="J296" s="19"/>
      <c r="K296" s="81">
        <v>1.25</v>
      </c>
      <c r="L296" s="19"/>
      <c r="M296" s="81">
        <v>1.25</v>
      </c>
    </row>
    <row r="297" spans="1:13" x14ac:dyDescent="0.35">
      <c r="A297" s="166"/>
      <c r="B297" s="150"/>
      <c r="C297" s="150"/>
      <c r="D297" s="150" t="s">
        <v>397</v>
      </c>
      <c r="E297" s="67">
        <v>1.25</v>
      </c>
      <c r="F297" s="5">
        <v>1.25</v>
      </c>
      <c r="G297" s="5">
        <v>1.25</v>
      </c>
      <c r="H297" s="5">
        <v>1.25</v>
      </c>
      <c r="I297" s="81">
        <v>1.25</v>
      </c>
      <c r="J297" s="19"/>
      <c r="K297" s="81">
        <v>1.25</v>
      </c>
      <c r="L297" s="19"/>
      <c r="M297" s="81">
        <v>1.25</v>
      </c>
    </row>
    <row r="298" spans="1:13" x14ac:dyDescent="0.35">
      <c r="A298" s="166"/>
      <c r="B298" s="150"/>
      <c r="C298" s="150"/>
      <c r="D298" s="150" t="s">
        <v>398</v>
      </c>
      <c r="E298" s="67">
        <v>3.5</v>
      </c>
      <c r="F298" s="5">
        <v>3.5</v>
      </c>
      <c r="G298" s="5">
        <v>3.5</v>
      </c>
      <c r="H298" s="5">
        <v>3.5</v>
      </c>
      <c r="I298" s="81">
        <v>3.5</v>
      </c>
      <c r="J298" s="19"/>
      <c r="K298" s="81">
        <v>3.5</v>
      </c>
      <c r="L298" s="19"/>
      <c r="M298" s="81">
        <v>3.5</v>
      </c>
    </row>
    <row r="299" spans="1:13" x14ac:dyDescent="0.35">
      <c r="A299" s="166"/>
      <c r="B299" s="150"/>
      <c r="C299" s="150" t="s">
        <v>399</v>
      </c>
      <c r="D299" s="150"/>
      <c r="E299" s="67"/>
      <c r="F299" s="5"/>
      <c r="G299" s="5"/>
      <c r="H299" s="5"/>
      <c r="I299" s="81"/>
      <c r="J299" s="19"/>
      <c r="K299" s="81"/>
      <c r="L299" s="19"/>
      <c r="M299" s="81"/>
    </row>
    <row r="300" spans="1:13" x14ac:dyDescent="0.35">
      <c r="A300" s="166"/>
      <c r="B300" s="150"/>
      <c r="C300" s="150"/>
      <c r="D300" s="150" t="s">
        <v>396</v>
      </c>
      <c r="E300" s="67">
        <v>1.55</v>
      </c>
      <c r="F300" s="5">
        <v>1.55</v>
      </c>
      <c r="G300" s="5">
        <v>1.55</v>
      </c>
      <c r="H300" s="5">
        <v>1.55</v>
      </c>
      <c r="I300" s="81">
        <v>1.55</v>
      </c>
      <c r="J300" s="19"/>
      <c r="K300" s="81">
        <v>1.55</v>
      </c>
      <c r="L300" s="19"/>
      <c r="M300" s="81">
        <v>1.55</v>
      </c>
    </row>
    <row r="301" spans="1:13" x14ac:dyDescent="0.35">
      <c r="A301" s="166"/>
      <c r="B301" s="150"/>
      <c r="C301" s="150"/>
      <c r="D301" s="150" t="s">
        <v>397</v>
      </c>
      <c r="E301" s="67">
        <v>1.55</v>
      </c>
      <c r="F301" s="5">
        <v>1.55</v>
      </c>
      <c r="G301" s="5">
        <v>1.55</v>
      </c>
      <c r="H301" s="5">
        <v>1.55</v>
      </c>
      <c r="I301" s="81">
        <v>1.55</v>
      </c>
      <c r="J301" s="19"/>
      <c r="K301" s="81">
        <v>1.55</v>
      </c>
      <c r="L301" s="19"/>
      <c r="M301" s="81">
        <v>1.55</v>
      </c>
    </row>
    <row r="302" spans="1:13" x14ac:dyDescent="0.35">
      <c r="A302" s="166"/>
      <c r="B302" s="150"/>
      <c r="C302" s="150"/>
      <c r="D302" s="150" t="s">
        <v>398</v>
      </c>
      <c r="E302" s="67">
        <v>4.4000000000000004</v>
      </c>
      <c r="F302" s="5">
        <v>4.4000000000000004</v>
      </c>
      <c r="G302" s="5">
        <v>4.4000000000000004</v>
      </c>
      <c r="H302" s="5">
        <v>4.4000000000000004</v>
      </c>
      <c r="I302" s="81">
        <v>4.4000000000000004</v>
      </c>
      <c r="J302" s="19"/>
      <c r="K302" s="81">
        <v>4.4000000000000004</v>
      </c>
      <c r="L302" s="19"/>
      <c r="M302" s="81">
        <v>4.4000000000000004</v>
      </c>
    </row>
    <row r="303" spans="1:13" x14ac:dyDescent="0.35">
      <c r="A303" s="166"/>
      <c r="B303" s="150" t="s">
        <v>400</v>
      </c>
      <c r="C303" s="150"/>
      <c r="D303" s="150"/>
      <c r="E303" s="67"/>
      <c r="F303" s="5"/>
      <c r="G303" s="5"/>
      <c r="H303" s="5"/>
      <c r="I303" s="81"/>
      <c r="J303" s="19"/>
      <c r="K303" s="81"/>
      <c r="L303" s="19"/>
      <c r="M303" s="81"/>
    </row>
    <row r="304" spans="1:13" x14ac:dyDescent="0.35">
      <c r="A304" s="166"/>
      <c r="B304" s="150"/>
      <c r="C304" s="150" t="s">
        <v>395</v>
      </c>
      <c r="D304" s="150"/>
      <c r="E304" s="67"/>
      <c r="F304" s="5"/>
      <c r="G304" s="5"/>
      <c r="H304" s="5"/>
      <c r="I304" s="81"/>
      <c r="J304" s="19"/>
      <c r="K304" s="81"/>
      <c r="L304" s="19"/>
      <c r="M304" s="81"/>
    </row>
    <row r="305" spans="1:15" x14ac:dyDescent="0.35">
      <c r="A305" s="166"/>
      <c r="B305" s="150"/>
      <c r="C305" s="150"/>
      <c r="D305" s="150" t="s">
        <v>401</v>
      </c>
      <c r="E305" s="67">
        <v>0.75</v>
      </c>
      <c r="F305" s="5">
        <v>1</v>
      </c>
      <c r="G305" s="5">
        <v>1</v>
      </c>
      <c r="H305" s="5">
        <v>1</v>
      </c>
      <c r="I305" s="81">
        <v>1</v>
      </c>
      <c r="J305" s="19"/>
      <c r="K305" s="81">
        <v>1</v>
      </c>
      <c r="L305" s="19"/>
      <c r="M305" s="81">
        <v>1.05</v>
      </c>
      <c r="O305" s="349"/>
    </row>
    <row r="306" spans="1:15" x14ac:dyDescent="0.35">
      <c r="A306" s="166"/>
      <c r="B306" s="150"/>
      <c r="C306" s="150"/>
      <c r="D306" s="150" t="s">
        <v>402</v>
      </c>
      <c r="E306" s="67">
        <v>1.25</v>
      </c>
      <c r="F306" s="5">
        <v>1.5</v>
      </c>
      <c r="G306" s="5">
        <v>1.5</v>
      </c>
      <c r="H306" s="5">
        <v>1.5</v>
      </c>
      <c r="I306" s="81">
        <v>1.5</v>
      </c>
      <c r="J306" s="19"/>
      <c r="K306" s="81">
        <v>1.5</v>
      </c>
      <c r="L306" s="19"/>
      <c r="M306" s="81">
        <v>1.55</v>
      </c>
    </row>
    <row r="307" spans="1:15" x14ac:dyDescent="0.35">
      <c r="A307" s="166"/>
      <c r="B307" s="150"/>
      <c r="C307" s="150"/>
      <c r="D307" s="150" t="s">
        <v>403</v>
      </c>
      <c r="E307" s="67">
        <v>3.25</v>
      </c>
      <c r="F307" s="5">
        <v>3.75</v>
      </c>
      <c r="G307" s="5">
        <v>3.75</v>
      </c>
      <c r="H307" s="5">
        <v>3.75</v>
      </c>
      <c r="I307" s="81">
        <v>4</v>
      </c>
      <c r="J307" s="19"/>
      <c r="K307" s="81">
        <v>4</v>
      </c>
      <c r="L307" s="19"/>
      <c r="M307" s="81">
        <v>4.0999999999999996</v>
      </c>
    </row>
    <row r="308" spans="1:15" x14ac:dyDescent="0.35">
      <c r="A308" s="166"/>
      <c r="B308" s="150"/>
      <c r="C308" s="150"/>
      <c r="D308" s="150" t="s">
        <v>404</v>
      </c>
      <c r="E308" s="67">
        <v>4.25</v>
      </c>
      <c r="F308" s="5">
        <v>5</v>
      </c>
      <c r="G308" s="5">
        <v>5</v>
      </c>
      <c r="H308" s="5">
        <v>5</v>
      </c>
      <c r="I308" s="81">
        <v>5.25</v>
      </c>
      <c r="J308" s="19"/>
      <c r="K308" s="81">
        <v>5.25</v>
      </c>
      <c r="L308" s="19"/>
      <c r="M308" s="81">
        <v>5.4</v>
      </c>
    </row>
    <row r="309" spans="1:15" x14ac:dyDescent="0.35">
      <c r="A309" s="166"/>
      <c r="B309" s="150"/>
      <c r="C309" s="150"/>
      <c r="D309" s="150" t="s">
        <v>405</v>
      </c>
      <c r="E309" s="67">
        <v>11</v>
      </c>
      <c r="F309" s="5">
        <v>13</v>
      </c>
      <c r="G309" s="5">
        <v>13</v>
      </c>
      <c r="H309" s="5">
        <v>13.75</v>
      </c>
      <c r="I309" s="81">
        <v>14.75</v>
      </c>
      <c r="J309" s="19"/>
      <c r="K309" s="81">
        <v>15.5</v>
      </c>
      <c r="L309" s="19"/>
      <c r="M309" s="81">
        <v>16</v>
      </c>
    </row>
    <row r="310" spans="1:15" x14ac:dyDescent="0.35">
      <c r="A310" s="166"/>
      <c r="B310" s="150"/>
      <c r="C310" s="150" t="s">
        <v>399</v>
      </c>
      <c r="D310" s="150"/>
      <c r="E310" s="67"/>
      <c r="F310" s="5"/>
      <c r="G310" s="5"/>
      <c r="H310" s="5"/>
      <c r="I310" s="81"/>
      <c r="J310" s="19"/>
      <c r="K310" s="81"/>
      <c r="L310" s="19"/>
      <c r="M310" s="81"/>
    </row>
    <row r="311" spans="1:15" x14ac:dyDescent="0.35">
      <c r="A311" s="166"/>
      <c r="B311" s="150"/>
      <c r="C311" s="150"/>
      <c r="D311" s="150" t="s">
        <v>401</v>
      </c>
      <c r="E311" s="67">
        <v>1</v>
      </c>
      <c r="F311" s="5">
        <v>1.25</v>
      </c>
      <c r="G311" s="5">
        <v>1.25</v>
      </c>
      <c r="H311" s="5">
        <v>1.25</v>
      </c>
      <c r="I311" s="81">
        <v>1.25</v>
      </c>
      <c r="J311" s="19"/>
      <c r="K311" s="81">
        <v>1.25</v>
      </c>
      <c r="L311" s="19"/>
      <c r="M311" s="81">
        <v>1.3</v>
      </c>
    </row>
    <row r="312" spans="1:15" x14ac:dyDescent="0.35">
      <c r="A312" s="166"/>
      <c r="B312" s="150"/>
      <c r="C312" s="150"/>
      <c r="D312" s="150" t="s">
        <v>402</v>
      </c>
      <c r="E312" s="67">
        <v>1.75</v>
      </c>
      <c r="F312" s="5">
        <v>2</v>
      </c>
      <c r="G312" s="5">
        <v>2</v>
      </c>
      <c r="H312" s="5">
        <v>2</v>
      </c>
      <c r="I312" s="81">
        <v>2</v>
      </c>
      <c r="J312" s="19"/>
      <c r="K312" s="81">
        <v>2</v>
      </c>
      <c r="L312" s="19"/>
      <c r="M312" s="81">
        <v>2.0499999999999998</v>
      </c>
    </row>
    <row r="313" spans="1:15" x14ac:dyDescent="0.35">
      <c r="A313" s="166"/>
      <c r="B313" s="150"/>
      <c r="C313" s="150"/>
      <c r="D313" s="150" t="s">
        <v>403</v>
      </c>
      <c r="E313" s="67">
        <v>4.75</v>
      </c>
      <c r="F313" s="5">
        <v>5.5</v>
      </c>
      <c r="G313" s="5">
        <v>5.5</v>
      </c>
      <c r="H313" s="5">
        <v>5.5</v>
      </c>
      <c r="I313" s="81">
        <v>5.75</v>
      </c>
      <c r="J313" s="19"/>
      <c r="K313" s="81">
        <v>5.75</v>
      </c>
      <c r="L313" s="19"/>
      <c r="M313" s="81">
        <v>5.9</v>
      </c>
    </row>
    <row r="314" spans="1:15" x14ac:dyDescent="0.35">
      <c r="A314" s="166"/>
      <c r="B314" s="150"/>
      <c r="C314" s="150"/>
      <c r="D314" s="150" t="s">
        <v>404</v>
      </c>
      <c r="E314" s="67">
        <v>6.25</v>
      </c>
      <c r="F314" s="5">
        <v>7.25</v>
      </c>
      <c r="G314" s="5">
        <v>7.25</v>
      </c>
      <c r="H314" s="5">
        <v>7.25</v>
      </c>
      <c r="I314" s="81">
        <v>7.5</v>
      </c>
      <c r="J314" s="19"/>
      <c r="K314" s="81">
        <v>7.5</v>
      </c>
      <c r="L314" s="19"/>
      <c r="M314" s="81">
        <v>7.75</v>
      </c>
    </row>
    <row r="315" spans="1:15" x14ac:dyDescent="0.35">
      <c r="A315" s="166"/>
      <c r="B315" s="150"/>
      <c r="C315" s="150"/>
      <c r="D315" s="150" t="s">
        <v>405</v>
      </c>
      <c r="E315" s="67">
        <v>14</v>
      </c>
      <c r="F315" s="5">
        <v>16</v>
      </c>
      <c r="G315" s="5">
        <v>16</v>
      </c>
      <c r="H315" s="5">
        <v>17</v>
      </c>
      <c r="I315" s="81">
        <v>18.25</v>
      </c>
      <c r="J315" s="19"/>
      <c r="K315" s="81">
        <v>19.25</v>
      </c>
      <c r="L315" s="19"/>
      <c r="M315" s="81">
        <v>19.850000000000001</v>
      </c>
    </row>
    <row r="316" spans="1:15" x14ac:dyDescent="0.35">
      <c r="A316" s="166"/>
      <c r="B316" s="150" t="s">
        <v>406</v>
      </c>
      <c r="C316" s="150"/>
      <c r="D316" s="150"/>
      <c r="E316" s="67"/>
      <c r="F316" s="5"/>
      <c r="G316" s="5"/>
      <c r="H316" s="5"/>
      <c r="I316" s="81"/>
      <c r="J316" s="19"/>
      <c r="K316" s="81"/>
      <c r="L316" s="19"/>
      <c r="M316" s="81"/>
    </row>
    <row r="317" spans="1:15" x14ac:dyDescent="0.35">
      <c r="A317" s="166"/>
      <c r="B317" s="150"/>
      <c r="C317" s="150" t="s">
        <v>395</v>
      </c>
      <c r="D317" s="150"/>
      <c r="E317" s="67"/>
      <c r="F317" s="5"/>
      <c r="G317" s="5"/>
      <c r="H317" s="5"/>
      <c r="I317" s="81"/>
      <c r="J317" s="19"/>
      <c r="K317" s="81"/>
      <c r="L317" s="19"/>
      <c r="M317" s="81"/>
    </row>
    <row r="318" spans="1:15" x14ac:dyDescent="0.35">
      <c r="A318" s="166"/>
      <c r="B318" s="150"/>
      <c r="C318" s="150"/>
      <c r="D318" s="150" t="s">
        <v>407</v>
      </c>
      <c r="E318" s="67">
        <v>1.25</v>
      </c>
      <c r="F318" s="5">
        <v>1.5</v>
      </c>
      <c r="G318" s="5">
        <v>1.5</v>
      </c>
      <c r="H318" s="5">
        <v>1.5</v>
      </c>
      <c r="I318" s="81">
        <v>2</v>
      </c>
      <c r="J318" s="19"/>
      <c r="K318" s="81">
        <v>2.25</v>
      </c>
      <c r="L318" s="19"/>
      <c r="M318" s="81">
        <v>2.2999999999999998</v>
      </c>
    </row>
    <row r="319" spans="1:15" x14ac:dyDescent="0.35">
      <c r="A319" s="166"/>
      <c r="B319" s="150"/>
      <c r="C319" s="150"/>
      <c r="D319" s="150" t="s">
        <v>408</v>
      </c>
      <c r="E319" s="67">
        <v>2.25</v>
      </c>
      <c r="F319" s="5">
        <v>2.75</v>
      </c>
      <c r="G319" s="5">
        <v>2.75</v>
      </c>
      <c r="H319" s="5">
        <v>2.75</v>
      </c>
      <c r="I319" s="81">
        <v>3</v>
      </c>
      <c r="J319" s="19"/>
      <c r="K319" s="81">
        <v>3.25</v>
      </c>
      <c r="L319" s="19"/>
      <c r="M319" s="81">
        <v>3.35</v>
      </c>
    </row>
    <row r="320" spans="1:15" x14ac:dyDescent="0.35">
      <c r="A320" s="166"/>
      <c r="B320" s="150"/>
      <c r="C320" s="150" t="s">
        <v>399</v>
      </c>
      <c r="D320" s="150"/>
      <c r="E320" s="67"/>
      <c r="F320" s="5"/>
      <c r="G320" s="5"/>
      <c r="H320" s="5"/>
      <c r="I320" s="81"/>
      <c r="J320" s="19"/>
      <c r="K320" s="81"/>
      <c r="L320" s="19"/>
      <c r="M320" s="81"/>
    </row>
    <row r="321" spans="1:13" x14ac:dyDescent="0.35">
      <c r="A321" s="166"/>
      <c r="B321" s="150"/>
      <c r="C321" s="150"/>
      <c r="D321" s="150" t="s">
        <v>407</v>
      </c>
      <c r="E321" s="67">
        <v>2.5</v>
      </c>
      <c r="F321" s="5">
        <v>2.75</v>
      </c>
      <c r="G321" s="5">
        <v>2.75</v>
      </c>
      <c r="H321" s="5">
        <v>2.75</v>
      </c>
      <c r="I321" s="81">
        <v>3.5</v>
      </c>
      <c r="J321" s="19"/>
      <c r="K321" s="81">
        <v>3.75</v>
      </c>
      <c r="L321" s="19"/>
      <c r="M321" s="81">
        <v>3.85</v>
      </c>
    </row>
    <row r="322" spans="1:13" x14ac:dyDescent="0.35">
      <c r="A322" s="166"/>
      <c r="B322" s="150"/>
      <c r="C322" s="150"/>
      <c r="D322" s="150" t="s">
        <v>408</v>
      </c>
      <c r="E322" s="67">
        <v>2.75</v>
      </c>
      <c r="F322" s="5">
        <v>3.25</v>
      </c>
      <c r="G322" s="5">
        <v>3.25</v>
      </c>
      <c r="H322" s="5">
        <v>3.25</v>
      </c>
      <c r="I322" s="81">
        <v>3.75</v>
      </c>
      <c r="J322" s="19"/>
      <c r="K322" s="81">
        <v>4</v>
      </c>
      <c r="L322" s="19"/>
      <c r="M322" s="81">
        <v>4.0999999999999996</v>
      </c>
    </row>
    <row r="323" spans="1:13" x14ac:dyDescent="0.35">
      <c r="A323" s="166"/>
      <c r="B323" s="150" t="s">
        <v>409</v>
      </c>
      <c r="C323" s="150"/>
      <c r="D323" s="150"/>
      <c r="E323" s="67"/>
      <c r="F323" s="5"/>
      <c r="G323" s="5"/>
      <c r="H323" s="5"/>
      <c r="I323" s="81"/>
      <c r="J323" s="19"/>
      <c r="K323" s="81"/>
      <c r="L323" s="19"/>
      <c r="M323" s="81"/>
    </row>
    <row r="324" spans="1:13" x14ac:dyDescent="0.35">
      <c r="A324" s="166"/>
      <c r="B324" s="150"/>
      <c r="C324" s="150" t="s">
        <v>395</v>
      </c>
      <c r="D324" s="150"/>
      <c r="E324" s="67">
        <v>6.75</v>
      </c>
      <c r="F324" s="5">
        <v>7</v>
      </c>
      <c r="G324" s="5">
        <v>7</v>
      </c>
      <c r="H324" s="5">
        <v>7</v>
      </c>
      <c r="I324" s="81">
        <v>7.5</v>
      </c>
      <c r="J324" s="19"/>
      <c r="K324" s="81">
        <v>7.5</v>
      </c>
      <c r="L324" s="19"/>
      <c r="M324" s="81">
        <v>7.75</v>
      </c>
    </row>
    <row r="325" spans="1:13" x14ac:dyDescent="0.35">
      <c r="A325" s="166"/>
      <c r="B325" s="150"/>
      <c r="C325" s="150" t="s">
        <v>399</v>
      </c>
      <c r="D325" s="150"/>
      <c r="E325" s="67">
        <v>9.25</v>
      </c>
      <c r="F325" s="5">
        <v>9.5</v>
      </c>
      <c r="G325" s="5">
        <v>9.5</v>
      </c>
      <c r="H325" s="5">
        <v>9.5</v>
      </c>
      <c r="I325" s="81">
        <v>10</v>
      </c>
      <c r="J325" s="19"/>
      <c r="K325" s="81">
        <v>10</v>
      </c>
      <c r="L325" s="19"/>
      <c r="M325" s="81">
        <v>10.3</v>
      </c>
    </row>
    <row r="326" spans="1:13" x14ac:dyDescent="0.35">
      <c r="A326" s="166"/>
      <c r="B326" s="150" t="s">
        <v>410</v>
      </c>
      <c r="C326" s="150"/>
      <c r="D326" s="150"/>
      <c r="E326" s="67"/>
      <c r="F326" s="5"/>
      <c r="G326" s="5"/>
      <c r="H326" s="5"/>
      <c r="I326" s="81"/>
      <c r="J326" s="19"/>
      <c r="K326" s="81"/>
      <c r="L326" s="19"/>
      <c r="M326" s="81"/>
    </row>
    <row r="327" spans="1:13" x14ac:dyDescent="0.35">
      <c r="A327" s="166"/>
      <c r="B327" s="150"/>
      <c r="C327" s="150" t="s">
        <v>395</v>
      </c>
      <c r="D327" s="150"/>
      <c r="E327" s="67">
        <v>22</v>
      </c>
      <c r="F327" s="5">
        <v>25.75</v>
      </c>
      <c r="G327" s="5">
        <v>25.75</v>
      </c>
      <c r="H327" s="5">
        <v>30.5</v>
      </c>
      <c r="I327" s="81">
        <v>33.5</v>
      </c>
      <c r="J327" s="19"/>
      <c r="K327" s="81">
        <v>35.5</v>
      </c>
      <c r="L327" s="19"/>
      <c r="M327" s="81">
        <v>36.6</v>
      </c>
    </row>
    <row r="328" spans="1:13" x14ac:dyDescent="0.35">
      <c r="A328" s="166"/>
      <c r="B328" s="150"/>
      <c r="C328" s="150" t="s">
        <v>399</v>
      </c>
      <c r="D328" s="150"/>
      <c r="E328" s="67">
        <v>33</v>
      </c>
      <c r="F328" s="5">
        <v>38.75</v>
      </c>
      <c r="G328" s="5">
        <v>38.75</v>
      </c>
      <c r="H328" s="5">
        <v>44.75</v>
      </c>
      <c r="I328" s="81">
        <v>49.25</v>
      </c>
      <c r="J328" s="19"/>
      <c r="K328" s="81">
        <v>51.75</v>
      </c>
      <c r="L328" s="19"/>
      <c r="M328" s="81">
        <v>53.3</v>
      </c>
    </row>
    <row r="329" spans="1:13" x14ac:dyDescent="0.35">
      <c r="A329" s="166"/>
      <c r="B329" s="150" t="s">
        <v>411</v>
      </c>
      <c r="C329" s="150"/>
      <c r="D329" s="150"/>
      <c r="E329" s="67"/>
      <c r="F329" s="5"/>
      <c r="G329" s="5"/>
      <c r="H329" s="5"/>
      <c r="I329" s="81"/>
      <c r="J329" s="19"/>
      <c r="K329" s="81"/>
      <c r="L329" s="19"/>
      <c r="M329" s="81"/>
    </row>
    <row r="330" spans="1:13" x14ac:dyDescent="0.35">
      <c r="A330" s="166"/>
      <c r="B330" s="150"/>
      <c r="C330" s="150" t="s">
        <v>395</v>
      </c>
      <c r="D330" s="150"/>
      <c r="E330" s="67"/>
      <c r="F330" s="5"/>
      <c r="G330" s="14" t="s">
        <v>361</v>
      </c>
      <c r="H330" s="5">
        <v>17.850000000000001</v>
      </c>
      <c r="I330" s="81">
        <v>19.75</v>
      </c>
      <c r="J330" s="19"/>
      <c r="K330" s="81">
        <v>20.75</v>
      </c>
      <c r="L330" s="19"/>
      <c r="M330" s="81">
        <v>21.35</v>
      </c>
    </row>
    <row r="331" spans="1:13" x14ac:dyDescent="0.35">
      <c r="A331" s="166"/>
      <c r="B331" s="150"/>
      <c r="C331" s="150" t="s">
        <v>399</v>
      </c>
      <c r="D331" s="150"/>
      <c r="E331" s="67"/>
      <c r="F331" s="5"/>
      <c r="G331" s="14" t="s">
        <v>361</v>
      </c>
      <c r="H331" s="5">
        <v>26.25</v>
      </c>
      <c r="I331" s="81">
        <v>29</v>
      </c>
      <c r="J331" s="19"/>
      <c r="K331" s="81">
        <v>30.5</v>
      </c>
      <c r="L331" s="19"/>
      <c r="M331" s="81">
        <v>31.4</v>
      </c>
    </row>
    <row r="332" spans="1:13" x14ac:dyDescent="0.35">
      <c r="A332" s="166"/>
      <c r="B332" s="150" t="s">
        <v>412</v>
      </c>
      <c r="C332" s="150"/>
      <c r="D332" s="150"/>
      <c r="E332" s="67"/>
      <c r="F332" s="5"/>
      <c r="G332" s="5"/>
      <c r="H332" s="5"/>
      <c r="I332" s="81"/>
      <c r="J332" s="19"/>
      <c r="K332" s="81"/>
      <c r="L332" s="19"/>
      <c r="M332" s="81"/>
    </row>
    <row r="333" spans="1:13" x14ac:dyDescent="0.35">
      <c r="A333" s="166"/>
      <c r="B333" s="150"/>
      <c r="C333" s="150" t="s">
        <v>395</v>
      </c>
      <c r="D333" s="150"/>
      <c r="E333" s="67"/>
      <c r="F333" s="5"/>
      <c r="G333" s="5"/>
      <c r="H333" s="5"/>
      <c r="I333" s="81"/>
      <c r="J333" s="19"/>
      <c r="K333" s="81"/>
      <c r="L333" s="19"/>
      <c r="M333" s="81"/>
    </row>
    <row r="334" spans="1:13" x14ac:dyDescent="0.35">
      <c r="A334" s="166"/>
      <c r="B334" s="150"/>
      <c r="C334" s="150"/>
      <c r="D334" s="150" t="s">
        <v>413</v>
      </c>
      <c r="E334" s="67">
        <v>1</v>
      </c>
      <c r="F334" s="5">
        <v>1.1000000000000001</v>
      </c>
      <c r="G334" s="5">
        <v>1.1000000000000001</v>
      </c>
      <c r="H334" s="5">
        <v>1.1000000000000001</v>
      </c>
      <c r="I334" s="81">
        <v>1.25</v>
      </c>
      <c r="J334" s="19"/>
      <c r="K334" s="81">
        <v>1.25</v>
      </c>
      <c r="L334" s="19"/>
      <c r="M334" s="81">
        <v>1.3</v>
      </c>
    </row>
    <row r="335" spans="1:13" x14ac:dyDescent="0.35">
      <c r="A335" s="166"/>
      <c r="B335" s="150"/>
      <c r="C335" s="150"/>
      <c r="D335" s="150" t="s">
        <v>414</v>
      </c>
      <c r="E335" s="67">
        <v>1</v>
      </c>
      <c r="F335" s="5">
        <v>1.1000000000000001</v>
      </c>
      <c r="G335" s="5">
        <v>1.1000000000000001</v>
      </c>
      <c r="H335" s="5">
        <v>1.1000000000000001</v>
      </c>
      <c r="I335" s="81">
        <v>1.25</v>
      </c>
      <c r="J335" s="19"/>
      <c r="K335" s="81">
        <v>1.25</v>
      </c>
      <c r="L335" s="19"/>
      <c r="M335" s="81">
        <v>1.3</v>
      </c>
    </row>
    <row r="336" spans="1:13" x14ac:dyDescent="0.35">
      <c r="A336" s="166"/>
      <c r="B336" s="150"/>
      <c r="C336" s="150"/>
      <c r="D336" s="150" t="s">
        <v>415</v>
      </c>
      <c r="E336" s="67">
        <v>1</v>
      </c>
      <c r="F336" s="5">
        <v>1.1000000000000001</v>
      </c>
      <c r="G336" s="5">
        <v>1.1000000000000001</v>
      </c>
      <c r="H336" s="5">
        <v>1.1000000000000001</v>
      </c>
      <c r="I336" s="81">
        <v>1.25</v>
      </c>
      <c r="J336" s="19"/>
      <c r="K336" s="81">
        <v>1.25</v>
      </c>
      <c r="L336" s="19"/>
      <c r="M336" s="81">
        <v>1.3</v>
      </c>
    </row>
    <row r="337" spans="1:14" x14ac:dyDescent="0.35">
      <c r="A337" s="166"/>
      <c r="B337" s="150"/>
      <c r="C337" s="150"/>
      <c r="D337" s="150" t="s">
        <v>416</v>
      </c>
      <c r="E337" s="67">
        <v>1.65</v>
      </c>
      <c r="F337" s="5">
        <v>1.8</v>
      </c>
      <c r="G337" s="5">
        <v>1.8</v>
      </c>
      <c r="H337" s="5">
        <v>1.8</v>
      </c>
      <c r="I337" s="81">
        <v>2</v>
      </c>
      <c r="J337" s="19"/>
      <c r="K337" s="81">
        <v>2</v>
      </c>
      <c r="L337" s="19"/>
      <c r="M337" s="81">
        <v>2.0499999999999998</v>
      </c>
    </row>
    <row r="338" spans="1:14" x14ac:dyDescent="0.35">
      <c r="A338" s="166"/>
      <c r="B338" s="150"/>
      <c r="C338" s="150"/>
      <c r="D338" s="150" t="s">
        <v>417</v>
      </c>
      <c r="E338" s="67">
        <v>1.65</v>
      </c>
      <c r="F338" s="5">
        <v>1.8</v>
      </c>
      <c r="G338" s="5">
        <v>1.8</v>
      </c>
      <c r="H338" s="5">
        <v>1.8</v>
      </c>
      <c r="I338" s="81">
        <v>2</v>
      </c>
      <c r="J338" s="19"/>
      <c r="K338" s="81">
        <v>2</v>
      </c>
      <c r="L338" s="19"/>
      <c r="M338" s="81">
        <v>2.0499999999999998</v>
      </c>
    </row>
    <row r="339" spans="1:14" x14ac:dyDescent="0.35">
      <c r="A339" s="166"/>
      <c r="B339" s="150"/>
      <c r="C339" s="150"/>
      <c r="D339" s="150" t="s">
        <v>418</v>
      </c>
      <c r="E339" s="67">
        <v>2</v>
      </c>
      <c r="F339" s="5">
        <v>2.2000000000000002</v>
      </c>
      <c r="G339" s="5">
        <v>2.2000000000000002</v>
      </c>
      <c r="H339" s="5">
        <v>2.2000000000000002</v>
      </c>
      <c r="I339" s="81">
        <v>2.25</v>
      </c>
      <c r="J339" s="19"/>
      <c r="K339" s="81">
        <v>2.25</v>
      </c>
      <c r="L339" s="19"/>
      <c r="M339" s="81">
        <v>2.2999999999999998</v>
      </c>
    </row>
    <row r="340" spans="1:14" x14ac:dyDescent="0.35">
      <c r="A340" s="166"/>
      <c r="B340" s="150"/>
      <c r="C340" s="150"/>
      <c r="D340" s="150" t="s">
        <v>419</v>
      </c>
      <c r="E340" s="67">
        <v>2.2999999999999998</v>
      </c>
      <c r="F340" s="5">
        <v>2.5499999999999998</v>
      </c>
      <c r="G340" s="5">
        <v>2.5499999999999998</v>
      </c>
      <c r="H340" s="5">
        <v>2.5499999999999998</v>
      </c>
      <c r="I340" s="81">
        <v>2.75</v>
      </c>
      <c r="J340" s="19"/>
      <c r="K340" s="81">
        <v>2.75</v>
      </c>
      <c r="L340" s="19"/>
      <c r="M340" s="81">
        <v>2.85</v>
      </c>
    </row>
    <row r="341" spans="1:14" x14ac:dyDescent="0.35">
      <c r="A341" s="166"/>
      <c r="B341" s="150"/>
      <c r="C341" s="150"/>
      <c r="D341" s="150" t="s">
        <v>420</v>
      </c>
      <c r="E341" s="67">
        <v>1</v>
      </c>
      <c r="F341" s="5">
        <v>1.05</v>
      </c>
      <c r="G341" s="5">
        <v>1.05</v>
      </c>
      <c r="H341" s="5">
        <v>1.05</v>
      </c>
      <c r="I341" s="81">
        <v>1.1499999999999999</v>
      </c>
      <c r="J341" s="19"/>
      <c r="K341" s="81">
        <v>1.1499999999999999</v>
      </c>
      <c r="L341" s="19"/>
      <c r="M341" s="81">
        <v>1.2</v>
      </c>
    </row>
    <row r="342" spans="1:14" x14ac:dyDescent="0.35">
      <c r="A342" s="166"/>
      <c r="B342" s="150"/>
      <c r="C342" s="150"/>
      <c r="D342" s="150" t="s">
        <v>421</v>
      </c>
      <c r="E342" s="67">
        <v>3</v>
      </c>
      <c r="F342" s="5">
        <v>3.15</v>
      </c>
      <c r="G342" s="5">
        <v>3.15</v>
      </c>
      <c r="H342" s="5">
        <v>3.15</v>
      </c>
      <c r="I342" s="81">
        <v>3.35</v>
      </c>
      <c r="J342" s="19"/>
      <c r="K342" s="81">
        <v>3.35</v>
      </c>
      <c r="L342" s="19"/>
      <c r="M342" s="81">
        <v>3.45</v>
      </c>
    </row>
    <row r="343" spans="1:14" x14ac:dyDescent="0.35">
      <c r="A343" s="166"/>
      <c r="B343" s="150"/>
      <c r="C343" s="150" t="s">
        <v>399</v>
      </c>
      <c r="D343" s="150"/>
      <c r="E343" s="67"/>
      <c r="F343" s="5"/>
      <c r="G343" s="5"/>
      <c r="H343" s="5"/>
      <c r="I343" s="81"/>
      <c r="J343" s="19"/>
      <c r="K343" s="81"/>
      <c r="L343" s="19"/>
      <c r="M343" s="81"/>
    </row>
    <row r="344" spans="1:14" x14ac:dyDescent="0.35">
      <c r="A344" s="166"/>
      <c r="B344" s="150"/>
      <c r="C344" s="150"/>
      <c r="D344" s="150" t="s">
        <v>413</v>
      </c>
      <c r="E344" s="67">
        <v>1.3</v>
      </c>
      <c r="F344" s="5">
        <v>1.45</v>
      </c>
      <c r="G344" s="5">
        <v>1.45</v>
      </c>
      <c r="H344" s="5">
        <v>1.45</v>
      </c>
      <c r="I344" s="81">
        <v>1.75</v>
      </c>
      <c r="J344" s="19"/>
      <c r="K344" s="81">
        <v>1.75</v>
      </c>
      <c r="L344" s="19"/>
      <c r="M344" s="81">
        <v>1.8</v>
      </c>
    </row>
    <row r="345" spans="1:14" x14ac:dyDescent="0.35">
      <c r="A345" s="166"/>
      <c r="B345" s="150"/>
      <c r="C345" s="150"/>
      <c r="D345" s="150" t="s">
        <v>414</v>
      </c>
      <c r="E345" s="67">
        <v>1.3</v>
      </c>
      <c r="F345" s="5">
        <v>1.45</v>
      </c>
      <c r="G345" s="5">
        <v>1.45</v>
      </c>
      <c r="H345" s="5">
        <v>1.45</v>
      </c>
      <c r="I345" s="81">
        <v>1.75</v>
      </c>
      <c r="J345" s="19"/>
      <c r="K345" s="81">
        <v>1.75</v>
      </c>
      <c r="L345" s="19"/>
      <c r="M345" s="81">
        <v>1.8</v>
      </c>
    </row>
    <row r="346" spans="1:14" x14ac:dyDescent="0.35">
      <c r="A346" s="166"/>
      <c r="B346" s="150"/>
      <c r="C346" s="150"/>
      <c r="D346" s="150" t="s">
        <v>415</v>
      </c>
      <c r="E346" s="67">
        <v>1.3</v>
      </c>
      <c r="F346" s="5">
        <v>1.45</v>
      </c>
      <c r="G346" s="5">
        <v>1.45</v>
      </c>
      <c r="H346" s="5">
        <v>1.45</v>
      </c>
      <c r="I346" s="81">
        <v>1.75</v>
      </c>
      <c r="J346" s="19"/>
      <c r="K346" s="81">
        <v>1.75</v>
      </c>
      <c r="L346" s="19"/>
      <c r="M346" s="81">
        <v>1.8</v>
      </c>
    </row>
    <row r="347" spans="1:14" x14ac:dyDescent="0.35">
      <c r="A347" s="166"/>
      <c r="B347" s="150"/>
      <c r="C347" s="150"/>
      <c r="D347" s="150" t="s">
        <v>416</v>
      </c>
      <c r="E347" s="67">
        <v>2.65</v>
      </c>
      <c r="F347" s="5">
        <v>2.9</v>
      </c>
      <c r="G347" s="5">
        <v>2.9</v>
      </c>
      <c r="H347" s="5">
        <v>2.9</v>
      </c>
      <c r="I347" s="81">
        <v>3.5</v>
      </c>
      <c r="J347" s="19"/>
      <c r="K347" s="81">
        <v>3.5</v>
      </c>
      <c r="L347" s="19"/>
      <c r="M347" s="81">
        <v>3.6</v>
      </c>
    </row>
    <row r="348" spans="1:14" x14ac:dyDescent="0.35">
      <c r="A348" s="166"/>
      <c r="B348" s="150"/>
      <c r="C348" s="150"/>
      <c r="D348" s="150" t="s">
        <v>417</v>
      </c>
      <c r="E348" s="67">
        <v>2.65</v>
      </c>
      <c r="F348" s="5">
        <v>2.9</v>
      </c>
      <c r="G348" s="5">
        <v>2.9</v>
      </c>
      <c r="H348" s="5">
        <v>2.9</v>
      </c>
      <c r="I348" s="81">
        <v>3.5</v>
      </c>
      <c r="J348" s="19"/>
      <c r="K348" s="81">
        <v>3.5</v>
      </c>
      <c r="L348" s="19"/>
      <c r="M348" s="81">
        <v>3.6</v>
      </c>
    </row>
    <row r="349" spans="1:14" x14ac:dyDescent="0.35">
      <c r="A349" s="166"/>
      <c r="B349" s="150"/>
      <c r="C349" s="150"/>
      <c r="D349" s="150" t="s">
        <v>418</v>
      </c>
      <c r="E349" s="67">
        <v>3</v>
      </c>
      <c r="F349" s="5">
        <v>3.3</v>
      </c>
      <c r="G349" s="5">
        <v>3.3</v>
      </c>
      <c r="H349" s="5">
        <v>3.3</v>
      </c>
      <c r="I349" s="81">
        <v>4</v>
      </c>
      <c r="J349" s="19"/>
      <c r="K349" s="81">
        <v>4</v>
      </c>
      <c r="L349" s="19"/>
      <c r="M349" s="81">
        <v>4.0999999999999996</v>
      </c>
    </row>
    <row r="350" spans="1:14" x14ac:dyDescent="0.35">
      <c r="A350" s="166"/>
      <c r="B350" s="150"/>
      <c r="C350" s="150"/>
      <c r="D350" s="150" t="s">
        <v>419</v>
      </c>
      <c r="E350" s="67">
        <v>3.3</v>
      </c>
      <c r="F350" s="5">
        <v>3.65</v>
      </c>
      <c r="G350" s="5">
        <v>3.65</v>
      </c>
      <c r="H350" s="5">
        <v>3.65</v>
      </c>
      <c r="I350" s="81">
        <v>4.5</v>
      </c>
      <c r="J350" s="19"/>
      <c r="K350" s="81">
        <v>4.5</v>
      </c>
      <c r="L350" s="19"/>
      <c r="M350" s="81">
        <v>4.6500000000000004</v>
      </c>
    </row>
    <row r="351" spans="1:14" ht="20.25" customHeight="1" x14ac:dyDescent="0.35">
      <c r="A351" s="166"/>
      <c r="B351" s="150"/>
      <c r="C351" s="150"/>
      <c r="D351" s="150" t="s">
        <v>420</v>
      </c>
      <c r="E351" s="67">
        <v>1.3</v>
      </c>
      <c r="F351" s="5">
        <v>1.4</v>
      </c>
      <c r="G351" s="5">
        <v>1.4</v>
      </c>
      <c r="H351" s="5">
        <v>1.4</v>
      </c>
      <c r="I351" s="81">
        <v>1.5</v>
      </c>
      <c r="J351" s="19"/>
      <c r="K351" s="81">
        <v>1.5</v>
      </c>
      <c r="L351" s="19"/>
      <c r="M351" s="81">
        <v>1.55</v>
      </c>
    </row>
    <row r="352" spans="1:14" s="199" customFormat="1" ht="22" customHeight="1" thickBot="1" x14ac:dyDescent="0.4">
      <c r="A352" s="167"/>
      <c r="B352" s="168"/>
      <c r="C352" s="168"/>
      <c r="D352" s="168" t="s">
        <v>421</v>
      </c>
      <c r="E352" s="169">
        <v>3.5</v>
      </c>
      <c r="F352" s="17">
        <v>3.7</v>
      </c>
      <c r="G352" s="17">
        <v>3.7</v>
      </c>
      <c r="H352" s="17">
        <v>3.7</v>
      </c>
      <c r="I352" s="56">
        <v>3.95</v>
      </c>
      <c r="J352" s="19"/>
      <c r="K352" s="56">
        <v>3.95</v>
      </c>
      <c r="L352" s="19"/>
      <c r="M352" s="56">
        <v>4.05</v>
      </c>
      <c r="N352" s="32"/>
    </row>
    <row r="353" spans="1:14" ht="15" thickBot="1" x14ac:dyDescent="0.4">
      <c r="A353" s="162"/>
      <c r="E353" s="45"/>
      <c r="F353" s="19"/>
      <c r="G353" s="19"/>
      <c r="H353" s="19"/>
      <c r="I353" s="76"/>
      <c r="J353" s="19"/>
      <c r="K353" s="76"/>
      <c r="L353" s="19"/>
      <c r="M353" s="76"/>
    </row>
    <row r="354" spans="1:14" x14ac:dyDescent="0.35">
      <c r="A354" s="165" t="s">
        <v>422</v>
      </c>
      <c r="B354" s="196"/>
      <c r="C354" s="196"/>
      <c r="D354" s="196"/>
      <c r="E354" s="197"/>
      <c r="F354" s="50"/>
      <c r="G354" s="50"/>
      <c r="H354" s="50"/>
      <c r="I354" s="198"/>
      <c r="J354" s="90"/>
      <c r="K354" s="198"/>
      <c r="L354" s="90"/>
      <c r="M354" s="198"/>
      <c r="N354" s="199"/>
    </row>
    <row r="355" spans="1:14" ht="17.25" customHeight="1" x14ac:dyDescent="0.35">
      <c r="A355" s="166"/>
      <c r="B355" s="150" t="s">
        <v>340</v>
      </c>
      <c r="C355" s="150"/>
      <c r="D355" s="150"/>
      <c r="E355" s="179">
        <v>10</v>
      </c>
      <c r="F355" s="5">
        <v>11</v>
      </c>
      <c r="G355" s="5">
        <v>11</v>
      </c>
      <c r="H355" s="5">
        <v>11</v>
      </c>
      <c r="I355" s="81">
        <v>11</v>
      </c>
      <c r="J355" s="19"/>
      <c r="K355" s="81">
        <v>15</v>
      </c>
      <c r="L355" s="19"/>
      <c r="M355" s="81">
        <v>20</v>
      </c>
    </row>
    <row r="356" spans="1:14" s="199" customFormat="1" ht="22" customHeight="1" thickBot="1" x14ac:dyDescent="0.4">
      <c r="A356" s="167"/>
      <c r="B356" s="168"/>
      <c r="C356" s="168"/>
      <c r="D356" s="168"/>
      <c r="E356" s="200"/>
      <c r="F356" s="17"/>
      <c r="G356" s="17"/>
      <c r="H356" s="17"/>
      <c r="I356" s="56"/>
      <c r="J356" s="19"/>
      <c r="K356" s="56"/>
      <c r="L356" s="19"/>
      <c r="M356" s="56"/>
      <c r="N356" s="32"/>
    </row>
    <row r="357" spans="1:14" ht="15" thickBot="1" x14ac:dyDescent="0.4">
      <c r="A357" s="162"/>
      <c r="E357" s="45"/>
      <c r="F357" s="19"/>
      <c r="G357" s="19"/>
      <c r="H357" s="19"/>
      <c r="I357" s="76"/>
      <c r="J357" s="19"/>
      <c r="K357" s="76"/>
      <c r="L357" s="19"/>
      <c r="M357" s="76"/>
    </row>
    <row r="358" spans="1:14" x14ac:dyDescent="0.35">
      <c r="A358" s="165" t="s">
        <v>423</v>
      </c>
      <c r="B358" s="196"/>
      <c r="C358" s="196"/>
      <c r="D358" s="196"/>
      <c r="E358" s="197"/>
      <c r="F358" s="50"/>
      <c r="G358" s="50"/>
      <c r="H358" s="50"/>
      <c r="I358" s="198"/>
      <c r="J358" s="90"/>
      <c r="K358" s="198"/>
      <c r="L358" s="90"/>
      <c r="M358" s="198"/>
      <c r="N358" s="199"/>
    </row>
    <row r="359" spans="1:14" x14ac:dyDescent="0.35">
      <c r="A359" s="166"/>
      <c r="B359" s="150" t="s">
        <v>424</v>
      </c>
      <c r="C359" s="150"/>
      <c r="D359" s="150"/>
      <c r="E359" s="179">
        <v>10</v>
      </c>
      <c r="F359" s="5">
        <v>165</v>
      </c>
      <c r="G359" s="5">
        <v>175</v>
      </c>
      <c r="H359" s="5">
        <v>175</v>
      </c>
      <c r="I359" s="81">
        <v>205</v>
      </c>
      <c r="J359" s="19"/>
      <c r="K359" s="81">
        <v>205</v>
      </c>
      <c r="L359" s="19"/>
      <c r="M359" s="81">
        <v>205</v>
      </c>
    </row>
    <row r="360" spans="1:14" s="199" customFormat="1" ht="22" customHeight="1" thickBot="1" x14ac:dyDescent="0.4">
      <c r="A360" s="167"/>
      <c r="B360" s="168" t="s">
        <v>425</v>
      </c>
      <c r="C360" s="168"/>
      <c r="D360" s="168"/>
      <c r="E360" s="200"/>
      <c r="F360" s="17">
        <v>220</v>
      </c>
      <c r="G360" s="17">
        <v>235</v>
      </c>
      <c r="H360" s="17">
        <v>235</v>
      </c>
      <c r="I360" s="56">
        <v>265</v>
      </c>
      <c r="J360" s="19"/>
      <c r="K360" s="56">
        <v>265</v>
      </c>
      <c r="L360" s="19"/>
      <c r="M360" s="56">
        <v>265</v>
      </c>
      <c r="N360" s="32"/>
    </row>
    <row r="361" spans="1:14" ht="15" thickBot="1" x14ac:dyDescent="0.4">
      <c r="A361" s="162"/>
      <c r="E361" s="20"/>
      <c r="F361" s="19"/>
      <c r="G361" s="19"/>
      <c r="H361" s="19"/>
      <c r="I361" s="76"/>
      <c r="J361" s="19"/>
      <c r="K361" s="76"/>
      <c r="L361" s="19"/>
      <c r="M361" s="76"/>
    </row>
    <row r="362" spans="1:14" x14ac:dyDescent="0.35">
      <c r="A362" s="165" t="s">
        <v>426</v>
      </c>
      <c r="B362" s="196"/>
      <c r="C362" s="196"/>
      <c r="D362" s="196"/>
      <c r="E362" s="197"/>
      <c r="F362" s="50"/>
      <c r="G362" s="50"/>
      <c r="H362" s="50"/>
      <c r="I362" s="198"/>
      <c r="J362" s="90"/>
      <c r="K362" s="198"/>
      <c r="L362" s="90"/>
      <c r="M362" s="360"/>
      <c r="N362" s="199"/>
    </row>
    <row r="363" spans="1:14" x14ac:dyDescent="0.35">
      <c r="A363" s="166"/>
      <c r="B363" s="150" t="s">
        <v>427</v>
      </c>
      <c r="C363" s="150"/>
      <c r="D363" s="150"/>
      <c r="E363" s="67">
        <v>50</v>
      </c>
      <c r="F363" s="5">
        <v>50</v>
      </c>
      <c r="G363" s="5">
        <v>50</v>
      </c>
      <c r="H363" s="5">
        <v>50</v>
      </c>
      <c r="I363" s="81">
        <v>55</v>
      </c>
      <c r="J363" s="19"/>
      <c r="K363" s="81">
        <v>55</v>
      </c>
      <c r="L363" s="19"/>
      <c r="M363" s="357">
        <v>65</v>
      </c>
    </row>
    <row r="364" spans="1:14" x14ac:dyDescent="0.35">
      <c r="A364" s="166"/>
      <c r="B364" s="150" t="s">
        <v>428</v>
      </c>
      <c r="C364" s="150"/>
      <c r="D364" s="150"/>
      <c r="E364" s="67" t="s">
        <v>429</v>
      </c>
      <c r="F364" s="5" t="s">
        <v>429</v>
      </c>
      <c r="G364" s="5" t="s">
        <v>429</v>
      </c>
      <c r="H364" s="5" t="s">
        <v>429</v>
      </c>
      <c r="I364" s="81" t="s">
        <v>429</v>
      </c>
      <c r="J364" s="19"/>
      <c r="K364" s="106" t="s">
        <v>429</v>
      </c>
      <c r="L364" s="20"/>
      <c r="M364" s="361" t="s">
        <v>429</v>
      </c>
    </row>
    <row r="365" spans="1:14" x14ac:dyDescent="0.35">
      <c r="A365" s="166"/>
      <c r="B365" s="150" t="s">
        <v>430</v>
      </c>
      <c r="C365" s="150"/>
      <c r="D365" s="150"/>
      <c r="E365" s="67"/>
      <c r="F365" s="5"/>
      <c r="G365" s="5"/>
      <c r="H365" s="5"/>
      <c r="I365" s="81"/>
      <c r="J365" s="19"/>
      <c r="K365" s="106">
        <v>25</v>
      </c>
      <c r="L365" s="20"/>
      <c r="M365" s="361">
        <v>25</v>
      </c>
    </row>
    <row r="366" spans="1:14" x14ac:dyDescent="0.35">
      <c r="A366" s="166"/>
      <c r="B366" s="150" t="s">
        <v>431</v>
      </c>
      <c r="C366" s="150"/>
      <c r="D366" s="150"/>
      <c r="E366" s="67">
        <v>10</v>
      </c>
      <c r="F366" s="5">
        <v>10</v>
      </c>
      <c r="G366" s="5">
        <v>10</v>
      </c>
      <c r="H366" s="5">
        <v>10</v>
      </c>
      <c r="I366" s="81">
        <v>10</v>
      </c>
      <c r="J366" s="19"/>
      <c r="K366" s="106">
        <v>10</v>
      </c>
      <c r="L366" s="20"/>
      <c r="M366" s="361">
        <v>11</v>
      </c>
    </row>
    <row r="367" spans="1:14" x14ac:dyDescent="0.35">
      <c r="A367" s="166"/>
      <c r="B367" s="150" t="s">
        <v>432</v>
      </c>
      <c r="C367" s="150"/>
      <c r="D367" s="150"/>
      <c r="E367" s="67"/>
      <c r="F367" s="5"/>
      <c r="G367" s="5"/>
      <c r="H367" s="5"/>
      <c r="I367" s="81"/>
      <c r="J367" s="19"/>
      <c r="K367" s="106"/>
      <c r="L367" s="20"/>
      <c r="M367" s="361">
        <v>5</v>
      </c>
    </row>
    <row r="368" spans="1:14" x14ac:dyDescent="0.35">
      <c r="A368" s="166"/>
      <c r="B368" s="150" t="s">
        <v>433</v>
      </c>
      <c r="C368" s="150"/>
      <c r="D368" s="150"/>
      <c r="E368" s="67" t="s">
        <v>434</v>
      </c>
      <c r="F368" s="5" t="s">
        <v>434</v>
      </c>
      <c r="G368" s="5" t="s">
        <v>435</v>
      </c>
      <c r="H368" s="5" t="s">
        <v>435</v>
      </c>
      <c r="I368" s="81" t="s">
        <v>435</v>
      </c>
      <c r="J368" s="19"/>
      <c r="K368" s="106" t="s">
        <v>435</v>
      </c>
      <c r="L368" s="20"/>
      <c r="M368" s="361" t="s">
        <v>435</v>
      </c>
    </row>
    <row r="369" spans="1:14" x14ac:dyDescent="0.35">
      <c r="A369" s="166"/>
      <c r="B369" s="150" t="s">
        <v>436</v>
      </c>
      <c r="C369" s="150"/>
      <c r="D369" s="150"/>
      <c r="E369" s="67">
        <v>150</v>
      </c>
      <c r="F369" s="5">
        <v>150</v>
      </c>
      <c r="G369" s="5">
        <v>150</v>
      </c>
      <c r="H369" s="5">
        <v>150</v>
      </c>
      <c r="I369" s="81">
        <v>150</v>
      </c>
      <c r="J369" s="19"/>
      <c r="K369" s="81">
        <v>175</v>
      </c>
      <c r="L369" s="19"/>
      <c r="M369" s="357">
        <v>175</v>
      </c>
      <c r="N369" s="349"/>
    </row>
    <row r="370" spans="1:14" x14ac:dyDescent="0.35">
      <c r="A370" s="166"/>
      <c r="B370" s="150" t="s">
        <v>437</v>
      </c>
      <c r="C370" s="150"/>
      <c r="D370" s="150"/>
      <c r="E370" s="67"/>
      <c r="F370" s="5"/>
      <c r="G370" s="5"/>
      <c r="H370" s="5"/>
      <c r="I370" s="81"/>
      <c r="J370" s="19"/>
      <c r="K370" s="81">
        <v>100</v>
      </c>
      <c r="L370" s="19"/>
      <c r="M370" s="357">
        <v>100</v>
      </c>
      <c r="N370" s="349"/>
    </row>
    <row r="371" spans="1:14" ht="15" thickBot="1" x14ac:dyDescent="0.4">
      <c r="A371" s="167"/>
      <c r="B371" s="168" t="s">
        <v>438</v>
      </c>
      <c r="C371" s="168"/>
      <c r="D371" s="168"/>
      <c r="E371" s="169">
        <v>40</v>
      </c>
      <c r="F371" s="17">
        <v>40</v>
      </c>
      <c r="G371" s="17">
        <v>40</v>
      </c>
      <c r="H371" s="17">
        <v>40</v>
      </c>
      <c r="I371" s="56">
        <v>40</v>
      </c>
      <c r="J371" s="19"/>
      <c r="K371" s="81">
        <v>80</v>
      </c>
      <c r="L371" s="19"/>
      <c r="M371" s="357">
        <v>80</v>
      </c>
      <c r="N371" s="349"/>
    </row>
    <row r="372" spans="1:14" ht="15" thickBot="1" x14ac:dyDescent="0.4">
      <c r="A372" s="162"/>
      <c r="E372" s="19"/>
      <c r="F372" s="19"/>
      <c r="G372" s="19"/>
      <c r="H372" s="19"/>
      <c r="I372" s="76"/>
      <c r="J372" s="19"/>
      <c r="K372" s="364"/>
      <c r="L372" s="19"/>
      <c r="M372" s="362"/>
      <c r="N372" s="349"/>
    </row>
    <row r="373" spans="1:14" x14ac:dyDescent="0.35">
      <c r="A373" s="538" t="s">
        <v>439</v>
      </c>
      <c r="B373" s="539"/>
      <c r="C373" s="539"/>
      <c r="D373" s="539"/>
      <c r="E373" s="45"/>
      <c r="F373" s="19"/>
      <c r="G373" s="19"/>
      <c r="H373" s="19"/>
      <c r="I373" s="76"/>
      <c r="J373" s="19"/>
      <c r="K373" s="356"/>
      <c r="L373" s="19"/>
      <c r="M373" s="359"/>
      <c r="N373" s="349"/>
    </row>
    <row r="374" spans="1:14" s="164" customFormat="1" ht="32.25" customHeight="1" x14ac:dyDescent="0.35">
      <c r="A374" s="363"/>
      <c r="B374" s="540" t="s">
        <v>440</v>
      </c>
      <c r="C374" s="540"/>
      <c r="D374" s="541"/>
      <c r="E374" s="45"/>
      <c r="F374" s="19"/>
      <c r="G374" s="19"/>
      <c r="H374" s="19"/>
      <c r="I374" s="76"/>
      <c r="J374" s="19"/>
      <c r="K374" s="357" t="s">
        <v>441</v>
      </c>
      <c r="L374" s="19"/>
      <c r="M374" s="357">
        <v>15</v>
      </c>
      <c r="N374" s="349"/>
    </row>
    <row r="375" spans="1:14" ht="22" customHeight="1" thickBot="1" x14ac:dyDescent="0.4">
      <c r="A375" s="162"/>
      <c r="E375" s="19"/>
      <c r="F375" s="19"/>
      <c r="G375" s="19"/>
      <c r="H375" s="19"/>
      <c r="I375" s="76"/>
      <c r="J375" s="19"/>
      <c r="K375" s="358"/>
      <c r="L375" s="19"/>
      <c r="M375" s="358"/>
      <c r="N375" s="349"/>
    </row>
    <row r="376" spans="1:14" ht="16" thickBot="1" x14ac:dyDescent="0.4">
      <c r="A376" s="2" t="s">
        <v>442</v>
      </c>
      <c r="B376" s="163"/>
      <c r="C376" s="6"/>
      <c r="D376" s="6"/>
      <c r="E376" s="6"/>
      <c r="F376" s="100"/>
      <c r="G376" s="82"/>
      <c r="H376" s="100"/>
      <c r="I376" s="2"/>
      <c r="J376" s="163"/>
      <c r="K376" s="6"/>
      <c r="L376" s="82"/>
      <c r="M376" s="6"/>
      <c r="N376" s="349"/>
    </row>
    <row r="377" spans="1:14" x14ac:dyDescent="0.35">
      <c r="A377" s="165" t="s">
        <v>443</v>
      </c>
      <c r="B377" s="196"/>
      <c r="C377" s="196"/>
      <c r="D377" s="196"/>
      <c r="E377" s="20"/>
      <c r="F377" s="45"/>
      <c r="G377" s="45"/>
      <c r="H377" s="45"/>
      <c r="I377" s="98"/>
      <c r="J377" s="19"/>
      <c r="K377" s="98"/>
      <c r="L377" s="19"/>
      <c r="M377" s="98"/>
      <c r="N377" s="349"/>
    </row>
    <row r="378" spans="1:14" x14ac:dyDescent="0.35">
      <c r="A378" s="162"/>
      <c r="C378" s="32" t="s">
        <v>444</v>
      </c>
      <c r="E378" s="45">
        <v>164</v>
      </c>
      <c r="F378" s="49">
        <v>172</v>
      </c>
      <c r="G378" s="49">
        <v>177</v>
      </c>
      <c r="H378" s="19">
        <v>182</v>
      </c>
      <c r="I378" s="62">
        <v>187</v>
      </c>
      <c r="J378" s="19"/>
      <c r="K378" s="62">
        <v>203</v>
      </c>
      <c r="L378" s="19"/>
      <c r="M378" s="62">
        <v>209</v>
      </c>
      <c r="N378" s="349"/>
    </row>
    <row r="379" spans="1:14" x14ac:dyDescent="0.35">
      <c r="A379" s="170"/>
      <c r="B379" s="326"/>
      <c r="C379" s="326" t="s">
        <v>445</v>
      </c>
      <c r="D379" s="326"/>
      <c r="E379" s="74">
        <v>108</v>
      </c>
      <c r="F379" s="201">
        <v>113</v>
      </c>
      <c r="G379" s="201">
        <v>116</v>
      </c>
      <c r="H379" s="59">
        <v>119</v>
      </c>
      <c r="I379" s="62">
        <v>123</v>
      </c>
      <c r="J379" s="19"/>
      <c r="K379" s="62">
        <v>137</v>
      </c>
      <c r="L379" s="19"/>
      <c r="M379" s="62">
        <v>141</v>
      </c>
      <c r="N379" s="349"/>
    </row>
    <row r="380" spans="1:14" x14ac:dyDescent="0.35">
      <c r="A380" s="170"/>
      <c r="B380" s="326"/>
      <c r="C380" s="326" t="s">
        <v>446</v>
      </c>
      <c r="D380" s="326"/>
      <c r="E380" s="74">
        <v>24</v>
      </c>
      <c r="F380" s="201">
        <v>25</v>
      </c>
      <c r="G380" s="201">
        <v>26</v>
      </c>
      <c r="H380" s="59">
        <v>27</v>
      </c>
      <c r="I380" s="51">
        <v>28</v>
      </c>
      <c r="J380" s="19"/>
      <c r="K380" s="51">
        <v>32</v>
      </c>
      <c r="L380" s="19"/>
      <c r="M380" s="51">
        <v>33</v>
      </c>
      <c r="N380" s="349"/>
    </row>
    <row r="381" spans="1:14" x14ac:dyDescent="0.35">
      <c r="A381" s="170"/>
      <c r="B381" s="326"/>
      <c r="C381" s="326" t="s">
        <v>447</v>
      </c>
      <c r="D381" s="326"/>
      <c r="E381" s="74">
        <v>88</v>
      </c>
      <c r="F381" s="201">
        <v>92</v>
      </c>
      <c r="G381" s="201">
        <v>95</v>
      </c>
      <c r="H381" s="59">
        <v>98</v>
      </c>
      <c r="I381" s="51">
        <v>101</v>
      </c>
      <c r="J381" s="19"/>
      <c r="K381" s="51">
        <v>112</v>
      </c>
      <c r="L381" s="19"/>
      <c r="M381" s="51">
        <v>115</v>
      </c>
      <c r="N381" s="349"/>
    </row>
    <row r="382" spans="1:14" x14ac:dyDescent="0.35">
      <c r="A382" s="170"/>
      <c r="B382" s="326"/>
      <c r="C382" s="326" t="s">
        <v>448</v>
      </c>
      <c r="D382" s="326"/>
      <c r="E382" s="74">
        <v>291</v>
      </c>
      <c r="F382" s="201">
        <v>306</v>
      </c>
      <c r="G382" s="201">
        <v>315</v>
      </c>
      <c r="H382" s="59">
        <v>324</v>
      </c>
      <c r="I382" s="51">
        <v>334</v>
      </c>
      <c r="J382" s="19"/>
      <c r="K382" s="51">
        <v>372</v>
      </c>
      <c r="L382" s="19"/>
      <c r="M382" s="51">
        <v>383</v>
      </c>
      <c r="N382" s="349"/>
    </row>
    <row r="383" spans="1:14" x14ac:dyDescent="0.35">
      <c r="A383" s="170"/>
      <c r="B383" s="326"/>
      <c r="C383" s="326" t="s">
        <v>449</v>
      </c>
      <c r="D383" s="326"/>
      <c r="E383" s="74">
        <v>28</v>
      </c>
      <c r="F383" s="201">
        <v>29</v>
      </c>
      <c r="G383" s="201">
        <v>30</v>
      </c>
      <c r="H383" s="59">
        <v>31</v>
      </c>
      <c r="I383" s="51">
        <v>32</v>
      </c>
      <c r="J383" s="19"/>
      <c r="K383" s="51">
        <v>36</v>
      </c>
      <c r="L383" s="19"/>
      <c r="M383" s="51">
        <v>37</v>
      </c>
      <c r="N383" s="349"/>
    </row>
    <row r="384" spans="1:14" x14ac:dyDescent="0.35">
      <c r="A384" s="170"/>
      <c r="B384" s="326"/>
      <c r="C384" s="326" t="s">
        <v>450</v>
      </c>
      <c r="D384" s="326"/>
      <c r="E384" s="74"/>
      <c r="F384" s="201"/>
      <c r="G384" s="201"/>
      <c r="H384" s="59"/>
      <c r="I384" s="51"/>
      <c r="J384" s="19"/>
      <c r="K384" s="51">
        <v>55</v>
      </c>
      <c r="L384" s="19"/>
      <c r="M384" s="51">
        <v>57</v>
      </c>
      <c r="N384" s="349"/>
    </row>
    <row r="385" spans="1:17" x14ac:dyDescent="0.35">
      <c r="A385" s="170"/>
      <c r="B385" s="326"/>
      <c r="C385" s="326" t="s">
        <v>451</v>
      </c>
      <c r="D385" s="326"/>
      <c r="E385" s="74">
        <v>419</v>
      </c>
      <c r="F385" s="201">
        <v>440</v>
      </c>
      <c r="G385" s="201">
        <v>453</v>
      </c>
      <c r="H385" s="59">
        <v>476</v>
      </c>
      <c r="I385" s="51">
        <v>500</v>
      </c>
      <c r="J385" s="19"/>
      <c r="K385" s="51">
        <v>590</v>
      </c>
      <c r="L385" s="19"/>
      <c r="M385" s="51">
        <v>620</v>
      </c>
      <c r="N385" s="349"/>
    </row>
    <row r="386" spans="1:17" x14ac:dyDescent="0.35">
      <c r="A386" s="170"/>
      <c r="B386" s="326"/>
      <c r="C386" s="326" t="s">
        <v>452</v>
      </c>
      <c r="D386" s="326"/>
      <c r="E386" s="74">
        <v>182</v>
      </c>
      <c r="F386" s="201">
        <v>191</v>
      </c>
      <c r="G386" s="201">
        <v>197</v>
      </c>
      <c r="H386" s="59">
        <v>203</v>
      </c>
      <c r="I386" s="51">
        <v>209</v>
      </c>
      <c r="J386" s="19"/>
      <c r="K386" s="51">
        <v>233</v>
      </c>
      <c r="L386" s="19"/>
      <c r="M386" s="51">
        <v>240</v>
      </c>
      <c r="N386" s="349"/>
    </row>
    <row r="387" spans="1:17" x14ac:dyDescent="0.35">
      <c r="A387" s="170"/>
      <c r="B387" s="326"/>
      <c r="C387" s="326" t="s">
        <v>453</v>
      </c>
      <c r="D387" s="326"/>
      <c r="E387" s="74">
        <v>284</v>
      </c>
      <c r="F387" s="201">
        <v>298</v>
      </c>
      <c r="G387" s="201">
        <v>307</v>
      </c>
      <c r="H387" s="59">
        <v>316</v>
      </c>
      <c r="I387" s="51">
        <v>334</v>
      </c>
      <c r="J387" s="19"/>
      <c r="K387" s="51">
        <v>372</v>
      </c>
      <c r="L387" s="19"/>
      <c r="M387" s="51">
        <v>383</v>
      </c>
      <c r="N387" s="349"/>
    </row>
    <row r="388" spans="1:17" x14ac:dyDescent="0.35">
      <c r="A388" s="170"/>
      <c r="B388" s="326"/>
      <c r="C388" s="326" t="s">
        <v>454</v>
      </c>
      <c r="D388" s="326"/>
      <c r="E388" s="74">
        <v>284</v>
      </c>
      <c r="F388" s="201">
        <v>298</v>
      </c>
      <c r="G388" s="201">
        <v>307</v>
      </c>
      <c r="H388" s="59">
        <v>316</v>
      </c>
      <c r="I388" s="51">
        <v>334</v>
      </c>
      <c r="J388" s="19"/>
      <c r="K388" s="51">
        <v>372</v>
      </c>
      <c r="L388" s="19"/>
      <c r="M388" s="51">
        <v>383</v>
      </c>
      <c r="N388" s="349"/>
    </row>
    <row r="389" spans="1:17" x14ac:dyDescent="0.35">
      <c r="A389" s="170"/>
      <c r="B389" s="326"/>
      <c r="C389" s="326" t="s">
        <v>455</v>
      </c>
      <c r="D389" s="326"/>
      <c r="E389" s="74"/>
      <c r="F389" s="201"/>
      <c r="G389" s="201"/>
      <c r="H389" s="59"/>
      <c r="I389" s="51"/>
      <c r="J389" s="19"/>
      <c r="K389" s="51">
        <v>372</v>
      </c>
      <c r="L389" s="19"/>
      <c r="M389" s="51">
        <v>383</v>
      </c>
      <c r="N389" s="349"/>
    </row>
    <row r="390" spans="1:17" x14ac:dyDescent="0.35">
      <c r="A390" s="170"/>
      <c r="B390" s="326"/>
      <c r="C390" s="326" t="s">
        <v>456</v>
      </c>
      <c r="D390" s="326"/>
      <c r="E390" s="74">
        <v>87</v>
      </c>
      <c r="F390" s="201">
        <v>91</v>
      </c>
      <c r="G390" s="201">
        <v>94</v>
      </c>
      <c r="H390" s="59">
        <v>97</v>
      </c>
      <c r="I390" s="51">
        <v>100</v>
      </c>
      <c r="J390" s="19"/>
      <c r="K390" s="51">
        <v>111</v>
      </c>
      <c r="L390" s="19"/>
      <c r="M390" s="51">
        <v>114</v>
      </c>
      <c r="N390" s="349"/>
    </row>
    <row r="391" spans="1:17" x14ac:dyDescent="0.35">
      <c r="A391" s="170"/>
      <c r="B391" s="326"/>
      <c r="C391" s="326" t="s">
        <v>457</v>
      </c>
      <c r="D391" s="326"/>
      <c r="E391" s="74">
        <v>291</v>
      </c>
      <c r="F391" s="201">
        <v>306</v>
      </c>
      <c r="G391" s="201">
        <v>315</v>
      </c>
      <c r="H391" s="59">
        <v>324</v>
      </c>
      <c r="I391" s="51">
        <v>334</v>
      </c>
      <c r="J391" s="19"/>
      <c r="K391" s="51">
        <v>372</v>
      </c>
      <c r="L391" s="19"/>
      <c r="M391" s="51">
        <v>383</v>
      </c>
      <c r="N391" s="349"/>
    </row>
    <row r="392" spans="1:17" x14ac:dyDescent="0.35">
      <c r="A392" s="170"/>
      <c r="B392" s="326"/>
      <c r="C392" s="326" t="s">
        <v>458</v>
      </c>
      <c r="D392" s="326"/>
      <c r="E392" s="74">
        <v>291</v>
      </c>
      <c r="F392" s="201">
        <v>306</v>
      </c>
      <c r="G392" s="201">
        <v>315</v>
      </c>
      <c r="H392" s="59">
        <v>324</v>
      </c>
      <c r="I392" s="51">
        <v>334</v>
      </c>
      <c r="J392" s="19"/>
      <c r="K392" s="51">
        <v>372</v>
      </c>
      <c r="L392" s="19"/>
      <c r="M392" s="51">
        <v>383</v>
      </c>
      <c r="N392" s="349"/>
    </row>
    <row r="393" spans="1:17" x14ac:dyDescent="0.35">
      <c r="A393" s="170"/>
      <c r="B393" s="326"/>
      <c r="C393" s="326" t="s">
        <v>459</v>
      </c>
      <c r="D393" s="326"/>
      <c r="E393" s="74"/>
      <c r="F393" s="201"/>
      <c r="G393" s="202" t="s">
        <v>361</v>
      </c>
      <c r="H393" s="59">
        <v>86</v>
      </c>
      <c r="I393" s="51">
        <v>89</v>
      </c>
      <c r="J393" s="19"/>
      <c r="K393" s="51">
        <v>100</v>
      </c>
      <c r="L393" s="19"/>
      <c r="M393" s="51">
        <v>103</v>
      </c>
      <c r="N393" s="349"/>
    </row>
    <row r="394" spans="1:17" x14ac:dyDescent="0.35">
      <c r="A394" s="170"/>
      <c r="B394" s="326"/>
      <c r="C394" s="326" t="s">
        <v>460</v>
      </c>
      <c r="D394" s="326"/>
      <c r="E394" s="74"/>
      <c r="F394" s="201">
        <v>387</v>
      </c>
      <c r="G394" s="201">
        <v>399</v>
      </c>
      <c r="H394" s="59">
        <v>411</v>
      </c>
      <c r="I394" s="51">
        <v>423</v>
      </c>
      <c r="J394" s="19"/>
      <c r="K394" s="51">
        <v>472</v>
      </c>
      <c r="L394" s="19"/>
      <c r="M394" s="51">
        <v>486</v>
      </c>
      <c r="N394" s="349"/>
    </row>
    <row r="395" spans="1:17" x14ac:dyDescent="0.35">
      <c r="A395" s="170"/>
      <c r="B395" s="172"/>
      <c r="C395" s="172" t="s">
        <v>461</v>
      </c>
      <c r="D395" s="172"/>
      <c r="E395" s="68">
        <v>325</v>
      </c>
      <c r="F395" s="203">
        <v>341</v>
      </c>
      <c r="G395" s="203">
        <v>351</v>
      </c>
      <c r="H395" s="58">
        <v>362</v>
      </c>
      <c r="I395" s="62">
        <v>373</v>
      </c>
      <c r="J395" s="19"/>
      <c r="K395" s="62">
        <v>415</v>
      </c>
      <c r="L395" s="19"/>
      <c r="M395" s="62">
        <v>427</v>
      </c>
      <c r="N395" s="349"/>
    </row>
    <row r="396" spans="1:17" x14ac:dyDescent="0.35">
      <c r="A396" s="166"/>
      <c r="B396" s="150" t="s">
        <v>462</v>
      </c>
      <c r="E396" s="45"/>
      <c r="F396" s="49"/>
      <c r="G396" s="49"/>
      <c r="H396" s="64"/>
      <c r="I396" s="51"/>
      <c r="J396" s="19"/>
      <c r="K396" s="51"/>
      <c r="L396" s="19"/>
      <c r="M396" s="51"/>
      <c r="N396" s="349"/>
    </row>
    <row r="397" spans="1:17" x14ac:dyDescent="0.35">
      <c r="A397" s="166"/>
      <c r="B397" s="150"/>
      <c r="C397" s="150" t="s">
        <v>463</v>
      </c>
      <c r="D397" s="150"/>
      <c r="E397" s="69"/>
      <c r="F397" s="16">
        <v>30.95</v>
      </c>
      <c r="G397" s="46">
        <v>32.4</v>
      </c>
      <c r="H397" s="59">
        <v>33.04</v>
      </c>
      <c r="I397" s="76">
        <v>35.29</v>
      </c>
      <c r="J397" s="19"/>
      <c r="K397" s="76">
        <v>38.36</v>
      </c>
      <c r="L397" s="19"/>
      <c r="M397" s="76">
        <v>39.51</v>
      </c>
    </row>
    <row r="398" spans="1:17" x14ac:dyDescent="0.35">
      <c r="A398" s="166"/>
      <c r="B398" s="150" t="s">
        <v>464</v>
      </c>
      <c r="C398" s="150"/>
      <c r="D398" s="150"/>
      <c r="E398" s="67"/>
      <c r="F398" s="3"/>
      <c r="G398" s="3"/>
      <c r="H398" s="59"/>
      <c r="I398" s="71"/>
      <c r="J398" s="19"/>
      <c r="K398" s="71"/>
      <c r="L398" s="19"/>
      <c r="M398" s="71"/>
    </row>
    <row r="399" spans="1:17" x14ac:dyDescent="0.35">
      <c r="A399" s="166"/>
      <c r="B399" s="150"/>
      <c r="C399" s="150" t="s">
        <v>465</v>
      </c>
      <c r="D399" s="150"/>
      <c r="E399" s="69" t="s">
        <v>466</v>
      </c>
      <c r="F399" s="16" t="s">
        <v>466</v>
      </c>
      <c r="G399" s="16" t="s">
        <v>466</v>
      </c>
      <c r="H399" s="65" t="s">
        <v>467</v>
      </c>
      <c r="I399" s="72" t="s">
        <v>468</v>
      </c>
      <c r="J399" s="20"/>
      <c r="K399" s="72" t="s">
        <v>469</v>
      </c>
      <c r="L399" s="20"/>
      <c r="M399" s="72" t="s">
        <v>470</v>
      </c>
      <c r="Q399" s="457"/>
    </row>
    <row r="400" spans="1:17" x14ac:dyDescent="0.35">
      <c r="A400" s="166"/>
      <c r="B400" s="150"/>
      <c r="C400" s="150" t="s">
        <v>471</v>
      </c>
      <c r="D400" s="150"/>
      <c r="E400" s="69" t="s">
        <v>472</v>
      </c>
      <c r="F400" s="16" t="s">
        <v>472</v>
      </c>
      <c r="G400" s="16" t="s">
        <v>472</v>
      </c>
      <c r="H400" s="65" t="s">
        <v>473</v>
      </c>
      <c r="I400" s="72" t="s">
        <v>474</v>
      </c>
      <c r="J400" s="20"/>
      <c r="K400" s="72" t="s">
        <v>475</v>
      </c>
      <c r="L400" s="20"/>
      <c r="M400" s="72" t="s">
        <v>476</v>
      </c>
      <c r="Q400" s="457"/>
    </row>
    <row r="401" spans="1:17" x14ac:dyDescent="0.35">
      <c r="A401" s="166"/>
      <c r="B401" s="150"/>
      <c r="C401" s="150" t="s">
        <v>477</v>
      </c>
      <c r="D401" s="150"/>
      <c r="E401" s="69" t="s">
        <v>478</v>
      </c>
      <c r="F401" s="16" t="s">
        <v>478</v>
      </c>
      <c r="G401" s="16" t="s">
        <v>478</v>
      </c>
      <c r="H401" s="65" t="s">
        <v>479</v>
      </c>
      <c r="I401" s="72" t="s">
        <v>480</v>
      </c>
      <c r="J401" s="20"/>
      <c r="K401" s="72" t="s">
        <v>481</v>
      </c>
      <c r="L401" s="20"/>
      <c r="M401" s="72" t="s">
        <v>482</v>
      </c>
      <c r="Q401" s="457"/>
    </row>
    <row r="402" spans="1:17" x14ac:dyDescent="0.35">
      <c r="A402" s="166"/>
      <c r="B402" s="150"/>
      <c r="C402" s="150" t="s">
        <v>483</v>
      </c>
      <c r="D402" s="150"/>
      <c r="E402" s="69" t="s">
        <v>478</v>
      </c>
      <c r="F402" s="16" t="s">
        <v>478</v>
      </c>
      <c r="G402" s="16" t="s">
        <v>478</v>
      </c>
      <c r="H402" s="65" t="s">
        <v>479</v>
      </c>
      <c r="I402" s="72" t="s">
        <v>480</v>
      </c>
      <c r="J402" s="20"/>
      <c r="K402" s="72" t="s">
        <v>481</v>
      </c>
      <c r="L402" s="20"/>
      <c r="M402" s="72" t="s">
        <v>482</v>
      </c>
      <c r="Q402" s="457"/>
    </row>
    <row r="403" spans="1:17" x14ac:dyDescent="0.35">
      <c r="A403" s="166"/>
      <c r="B403" s="150"/>
      <c r="C403" s="150" t="s">
        <v>484</v>
      </c>
      <c r="D403" s="150"/>
      <c r="E403" s="69" t="s">
        <v>485</v>
      </c>
      <c r="F403" s="16" t="s">
        <v>485</v>
      </c>
      <c r="G403" s="16" t="s">
        <v>485</v>
      </c>
      <c r="H403" s="65" t="s">
        <v>486</v>
      </c>
      <c r="I403" s="72" t="s">
        <v>487</v>
      </c>
      <c r="J403" s="20"/>
      <c r="K403" s="72" t="s">
        <v>488</v>
      </c>
      <c r="L403" s="20"/>
      <c r="M403" s="72" t="s">
        <v>489</v>
      </c>
      <c r="Q403" s="457"/>
    </row>
    <row r="404" spans="1:17" x14ac:dyDescent="0.35">
      <c r="A404" s="166"/>
      <c r="B404" s="150"/>
      <c r="C404" s="150" t="s">
        <v>490</v>
      </c>
      <c r="D404" s="150"/>
      <c r="E404" s="69"/>
      <c r="F404" s="16"/>
      <c r="G404" s="16" t="s">
        <v>485</v>
      </c>
      <c r="H404" s="65" t="s">
        <v>486</v>
      </c>
      <c r="I404" s="72" t="s">
        <v>487</v>
      </c>
      <c r="J404" s="20"/>
      <c r="K404" s="72" t="s">
        <v>488</v>
      </c>
      <c r="L404" s="20"/>
      <c r="M404" s="72" t="s">
        <v>489</v>
      </c>
      <c r="Q404" s="457"/>
    </row>
    <row r="405" spans="1:17" x14ac:dyDescent="0.35">
      <c r="A405" s="166"/>
      <c r="B405" s="150" t="s">
        <v>491</v>
      </c>
      <c r="C405" s="150"/>
      <c r="D405" s="150"/>
      <c r="E405" s="69"/>
      <c r="F405" s="16"/>
      <c r="G405" s="16"/>
      <c r="H405" s="59"/>
      <c r="I405" s="72"/>
      <c r="J405" s="20"/>
      <c r="K405" s="72"/>
      <c r="L405" s="20"/>
      <c r="M405" s="72"/>
    </row>
    <row r="406" spans="1:17" x14ac:dyDescent="0.35">
      <c r="A406" s="166"/>
      <c r="B406" s="150"/>
      <c r="C406" s="150" t="s">
        <v>492</v>
      </c>
      <c r="D406" s="150"/>
      <c r="E406" s="69"/>
      <c r="F406" s="16"/>
      <c r="G406" s="16" t="s">
        <v>493</v>
      </c>
      <c r="H406" s="59" t="s">
        <v>494</v>
      </c>
      <c r="I406" s="77" t="s">
        <v>495</v>
      </c>
      <c r="J406" s="87"/>
      <c r="K406" s="77" t="s">
        <v>496</v>
      </c>
      <c r="L406" s="87"/>
      <c r="M406" s="77" t="s">
        <v>497</v>
      </c>
    </row>
    <row r="407" spans="1:17" s="199" customFormat="1" ht="22" customHeight="1" thickBot="1" x14ac:dyDescent="0.4">
      <c r="A407" s="167"/>
      <c r="B407" s="168"/>
      <c r="C407" s="168" t="s">
        <v>498</v>
      </c>
      <c r="D407" s="168"/>
      <c r="E407" s="174" t="s">
        <v>485</v>
      </c>
      <c r="F407" s="11" t="s">
        <v>485</v>
      </c>
      <c r="G407" s="204" t="s">
        <v>499</v>
      </c>
      <c r="H407" s="60" t="s">
        <v>500</v>
      </c>
      <c r="I407" s="78" t="s">
        <v>501</v>
      </c>
      <c r="J407" s="87"/>
      <c r="K407" s="78" t="s">
        <v>497</v>
      </c>
      <c r="L407" s="87"/>
      <c r="M407" s="78" t="s">
        <v>502</v>
      </c>
      <c r="N407" s="32"/>
      <c r="O407" s="32"/>
    </row>
    <row r="408" spans="1:17" ht="15" thickBot="1" x14ac:dyDescent="0.4">
      <c r="A408" s="162"/>
      <c r="E408" s="45"/>
      <c r="F408" s="19"/>
      <c r="G408" s="19"/>
      <c r="H408" s="19"/>
      <c r="I408" s="76"/>
      <c r="J408" s="19"/>
      <c r="K408" s="76"/>
      <c r="L408" s="19"/>
      <c r="M408" s="76"/>
    </row>
    <row r="409" spans="1:17" x14ac:dyDescent="0.35">
      <c r="A409" s="165" t="s">
        <v>503</v>
      </c>
      <c r="B409" s="196"/>
      <c r="C409" s="196"/>
      <c r="D409" s="196"/>
      <c r="E409" s="205"/>
      <c r="F409" s="52"/>
      <c r="G409" s="52"/>
      <c r="H409" s="52"/>
      <c r="I409" s="206"/>
      <c r="J409" s="90"/>
      <c r="K409" s="206"/>
      <c r="L409" s="90"/>
      <c r="M409" s="206"/>
      <c r="N409" s="199"/>
    </row>
    <row r="410" spans="1:17" x14ac:dyDescent="0.35">
      <c r="A410" s="162"/>
      <c r="B410" s="32" t="s">
        <v>504</v>
      </c>
      <c r="E410" s="45"/>
      <c r="F410" s="7"/>
      <c r="G410" s="7"/>
      <c r="H410" s="7"/>
      <c r="I410" s="98"/>
      <c r="J410" s="19"/>
      <c r="K410" s="98"/>
      <c r="L410" s="19"/>
      <c r="M410" s="98"/>
    </row>
    <row r="411" spans="1:17" x14ac:dyDescent="0.35">
      <c r="A411" s="166"/>
      <c r="B411" s="150"/>
      <c r="C411" s="150" t="s">
        <v>505</v>
      </c>
      <c r="D411" s="150"/>
      <c r="E411" s="67">
        <v>43.34</v>
      </c>
      <c r="F411" s="3">
        <v>46.143999999999998</v>
      </c>
      <c r="G411" s="3">
        <v>48.459000000000003</v>
      </c>
      <c r="H411" s="3">
        <v>49.34</v>
      </c>
      <c r="I411" s="71">
        <v>51.21</v>
      </c>
      <c r="J411" s="19"/>
      <c r="K411" s="71">
        <v>54.79</v>
      </c>
      <c r="L411" s="19"/>
      <c r="M411" s="71">
        <v>54.79</v>
      </c>
      <c r="N411" s="349"/>
    </row>
    <row r="412" spans="1:17" x14ac:dyDescent="0.35">
      <c r="A412" s="166"/>
      <c r="B412" s="150"/>
      <c r="C412" s="150" t="s">
        <v>506</v>
      </c>
      <c r="D412" s="150"/>
      <c r="E412" s="67">
        <v>49.98</v>
      </c>
      <c r="F412" s="3">
        <v>52.178000000000004</v>
      </c>
      <c r="G412" s="3">
        <v>55.346499999999999</v>
      </c>
      <c r="H412" s="3">
        <v>56.77</v>
      </c>
      <c r="I412" s="71">
        <v>61.61</v>
      </c>
      <c r="J412" s="19"/>
      <c r="K412" s="71">
        <v>65.260000000000005</v>
      </c>
      <c r="L412" s="19"/>
      <c r="M412" s="71">
        <v>65.260000000000005</v>
      </c>
      <c r="N412" s="349"/>
    </row>
    <row r="413" spans="1:17" x14ac:dyDescent="0.35">
      <c r="A413" s="166"/>
      <c r="B413" s="150"/>
      <c r="C413" s="150" t="s">
        <v>507</v>
      </c>
      <c r="D413" s="150"/>
      <c r="E413" s="67">
        <v>48.05</v>
      </c>
      <c r="F413" s="3">
        <v>52.052</v>
      </c>
      <c r="G413" s="3">
        <v>55.042000000000002</v>
      </c>
      <c r="H413" s="3">
        <v>55.78</v>
      </c>
      <c r="I413" s="71">
        <v>57.04</v>
      </c>
      <c r="J413" s="19"/>
      <c r="K413" s="71">
        <v>60.74</v>
      </c>
      <c r="L413" s="19"/>
      <c r="M413" s="71">
        <v>60.74</v>
      </c>
      <c r="N413" s="349"/>
    </row>
    <row r="414" spans="1:17" x14ac:dyDescent="0.35">
      <c r="A414" s="166"/>
      <c r="B414" s="150"/>
      <c r="C414" s="150" t="s">
        <v>508</v>
      </c>
      <c r="D414" s="150"/>
      <c r="E414" s="67">
        <v>57.62</v>
      </c>
      <c r="F414" s="3">
        <v>60.353999999999992</v>
      </c>
      <c r="G414" s="3">
        <v>63.176499999999997</v>
      </c>
      <c r="H414" s="3">
        <v>64</v>
      </c>
      <c r="I414" s="71">
        <v>66.540000000000006</v>
      </c>
      <c r="J414" s="19"/>
      <c r="K414" s="71">
        <v>72.58</v>
      </c>
      <c r="L414" s="19"/>
      <c r="M414" s="71">
        <v>72.58</v>
      </c>
      <c r="N414" s="349"/>
    </row>
    <row r="415" spans="1:17" x14ac:dyDescent="0.35">
      <c r="A415" s="166"/>
      <c r="B415" s="150"/>
      <c r="C415" s="150" t="s">
        <v>509</v>
      </c>
      <c r="D415" s="150"/>
      <c r="E415" s="67">
        <v>34.43</v>
      </c>
      <c r="F415" s="3">
        <v>36.525999999999996</v>
      </c>
      <c r="G415" s="3">
        <v>37.253999999999998</v>
      </c>
      <c r="H415" s="3">
        <v>38.28</v>
      </c>
      <c r="I415" s="71">
        <v>38.85</v>
      </c>
      <c r="J415" s="19"/>
      <c r="K415" s="71">
        <v>42.53</v>
      </c>
      <c r="L415" s="19"/>
      <c r="M415" s="71">
        <v>42.53</v>
      </c>
      <c r="N415" s="349"/>
    </row>
    <row r="416" spans="1:17" x14ac:dyDescent="0.35">
      <c r="A416" s="166"/>
      <c r="B416" s="150"/>
      <c r="C416" s="150" t="s">
        <v>510</v>
      </c>
      <c r="D416" s="150"/>
      <c r="E416" s="67">
        <v>34.020000000000003</v>
      </c>
      <c r="F416" s="3">
        <v>36.119999999999997</v>
      </c>
      <c r="G416" s="3">
        <v>36.847999999999999</v>
      </c>
      <c r="H416" s="3">
        <v>37.58</v>
      </c>
      <c r="I416" s="71">
        <v>38.35</v>
      </c>
      <c r="J416" s="19"/>
      <c r="K416" s="71">
        <v>41.96</v>
      </c>
      <c r="L416" s="19"/>
      <c r="M416" s="71">
        <v>41.96</v>
      </c>
      <c r="N416" s="349"/>
    </row>
    <row r="417" spans="1:14" x14ac:dyDescent="0.35">
      <c r="A417" s="166"/>
      <c r="B417" s="150"/>
      <c r="C417" s="150" t="s">
        <v>511</v>
      </c>
      <c r="D417" s="150"/>
      <c r="E417" s="67">
        <v>56.19</v>
      </c>
      <c r="F417" s="3">
        <v>56.98</v>
      </c>
      <c r="G417" s="3">
        <v>57.623999999999988</v>
      </c>
      <c r="H417" s="3">
        <v>58.18</v>
      </c>
      <c r="I417" s="71">
        <v>58.18</v>
      </c>
      <c r="J417" s="19"/>
      <c r="K417" s="71">
        <v>65.400000000000006</v>
      </c>
      <c r="L417" s="19"/>
      <c r="M417" s="71">
        <v>65.400000000000006</v>
      </c>
      <c r="N417" s="349"/>
    </row>
    <row r="418" spans="1:14" x14ac:dyDescent="0.35">
      <c r="A418" s="166"/>
      <c r="B418" s="150"/>
      <c r="C418" s="150" t="s">
        <v>512</v>
      </c>
      <c r="D418" s="150"/>
      <c r="E418" s="67">
        <v>63.33</v>
      </c>
      <c r="F418" s="3">
        <v>64.763999999999996</v>
      </c>
      <c r="G418" s="3">
        <v>69.09</v>
      </c>
      <c r="H418" s="3">
        <v>70.56</v>
      </c>
      <c r="I418" s="71">
        <v>73.08</v>
      </c>
      <c r="J418" s="19"/>
      <c r="K418" s="71">
        <v>81.739999999999995</v>
      </c>
      <c r="L418" s="19"/>
      <c r="M418" s="71">
        <v>81.739999999999995</v>
      </c>
      <c r="N418" s="349"/>
    </row>
    <row r="419" spans="1:14" x14ac:dyDescent="0.35">
      <c r="A419" s="166"/>
      <c r="B419" s="150"/>
      <c r="C419" s="150" t="s">
        <v>513</v>
      </c>
      <c r="D419" s="150"/>
      <c r="E419" s="67">
        <v>53.34</v>
      </c>
      <c r="F419" s="3">
        <v>56.601999999999997</v>
      </c>
      <c r="G419" s="3">
        <v>58.44</v>
      </c>
      <c r="H419" s="3">
        <v>59.61</v>
      </c>
      <c r="I419" s="71">
        <v>60.82</v>
      </c>
      <c r="J419" s="19"/>
      <c r="K419" s="71">
        <v>66.260000000000005</v>
      </c>
      <c r="L419" s="19"/>
      <c r="M419" s="71">
        <v>66.260000000000005</v>
      </c>
      <c r="N419" s="349"/>
    </row>
    <row r="420" spans="1:14" x14ac:dyDescent="0.35">
      <c r="A420" s="166"/>
      <c r="B420" s="150"/>
      <c r="C420" s="150" t="s">
        <v>514</v>
      </c>
      <c r="D420" s="150"/>
      <c r="E420" s="67">
        <v>46.58</v>
      </c>
      <c r="F420" s="3">
        <v>49.391999999999996</v>
      </c>
      <c r="G420" s="3">
        <v>51.82</v>
      </c>
      <c r="H420" s="3">
        <v>52.71</v>
      </c>
      <c r="I420" s="71">
        <v>54.58</v>
      </c>
      <c r="J420" s="19"/>
      <c r="K420" s="71">
        <v>58.21</v>
      </c>
      <c r="L420" s="19"/>
      <c r="M420" s="71">
        <v>58.21</v>
      </c>
      <c r="N420" s="349"/>
    </row>
    <row r="421" spans="1:14" x14ac:dyDescent="0.35">
      <c r="A421" s="166"/>
      <c r="B421" s="150"/>
      <c r="C421" s="150" t="s">
        <v>515</v>
      </c>
      <c r="D421" s="150"/>
      <c r="E421" s="67">
        <v>57.73</v>
      </c>
      <c r="F421" s="3">
        <v>60.255999999999993</v>
      </c>
      <c r="G421" s="3">
        <v>68.3</v>
      </c>
      <c r="H421" s="3">
        <v>68.3</v>
      </c>
      <c r="I421" s="71">
        <v>70.849999999999994</v>
      </c>
      <c r="J421" s="19"/>
      <c r="K421" s="71">
        <v>75.06</v>
      </c>
      <c r="L421" s="19"/>
      <c r="M421" s="71">
        <v>75.06</v>
      </c>
      <c r="N421" s="349"/>
    </row>
    <row r="422" spans="1:14" x14ac:dyDescent="0.35">
      <c r="A422" s="166"/>
      <c r="B422" s="150"/>
      <c r="C422" s="150" t="s">
        <v>516</v>
      </c>
      <c r="D422" s="150"/>
      <c r="E422" s="67">
        <v>37.880000000000003</v>
      </c>
      <c r="F422" s="3">
        <v>40.193999999999996</v>
      </c>
      <c r="G422" s="3">
        <v>40.99</v>
      </c>
      <c r="H422" s="3">
        <v>42.13</v>
      </c>
      <c r="I422" s="71">
        <v>42.77</v>
      </c>
      <c r="J422" s="19"/>
      <c r="K422" s="71">
        <v>46.78</v>
      </c>
      <c r="L422" s="19"/>
      <c r="M422" s="71">
        <v>46.78</v>
      </c>
      <c r="N422" s="349"/>
    </row>
    <row r="423" spans="1:14" x14ac:dyDescent="0.35">
      <c r="A423" s="166"/>
      <c r="B423" s="150"/>
      <c r="C423" s="150" t="s">
        <v>517</v>
      </c>
      <c r="D423" s="150"/>
      <c r="E423" s="67">
        <v>36.299999999999997</v>
      </c>
      <c r="F423" s="3">
        <v>38.514000000000003</v>
      </c>
      <c r="G423" s="3">
        <v>39.28</v>
      </c>
      <c r="H423" s="3">
        <v>40.47</v>
      </c>
      <c r="I423" s="71">
        <v>41.29</v>
      </c>
      <c r="J423" s="19"/>
      <c r="K423" s="71">
        <v>45.42</v>
      </c>
      <c r="L423" s="19"/>
      <c r="M423" s="71">
        <v>45.42</v>
      </c>
      <c r="N423" s="349"/>
    </row>
    <row r="424" spans="1:14" x14ac:dyDescent="0.35">
      <c r="A424" s="166"/>
      <c r="B424" s="150"/>
      <c r="C424" s="150" t="s">
        <v>518</v>
      </c>
      <c r="D424" s="150"/>
      <c r="E424" s="67">
        <v>50.91</v>
      </c>
      <c r="F424" s="3">
        <v>54.936</v>
      </c>
      <c r="G424" s="3">
        <v>58.03</v>
      </c>
      <c r="H424" s="3">
        <v>58.77</v>
      </c>
      <c r="I424" s="71">
        <v>60.03</v>
      </c>
      <c r="J424" s="19"/>
      <c r="K424" s="71">
        <v>63.77</v>
      </c>
      <c r="L424" s="19"/>
      <c r="M424" s="71">
        <v>63.77</v>
      </c>
      <c r="N424" s="349"/>
    </row>
    <row r="425" spans="1:14" x14ac:dyDescent="0.35">
      <c r="A425" s="166"/>
      <c r="B425" s="150"/>
      <c r="C425" s="150" t="s">
        <v>519</v>
      </c>
      <c r="D425" s="150"/>
      <c r="E425" s="67">
        <v>62.23</v>
      </c>
      <c r="F425" s="3">
        <v>66.388000000000005</v>
      </c>
      <c r="G425" s="3">
        <v>69.5</v>
      </c>
      <c r="H425" s="3">
        <v>70.400000000000006</v>
      </c>
      <c r="I425" s="71">
        <v>73.2</v>
      </c>
      <c r="J425" s="19"/>
      <c r="K425" s="71">
        <v>79.83</v>
      </c>
      <c r="L425" s="19"/>
      <c r="M425" s="71">
        <v>79.83</v>
      </c>
      <c r="N425" s="349"/>
    </row>
    <row r="426" spans="1:14" x14ac:dyDescent="0.35">
      <c r="A426" s="166"/>
      <c r="B426" s="150" t="s">
        <v>520</v>
      </c>
      <c r="C426" s="150"/>
      <c r="D426" s="150"/>
      <c r="E426" s="67"/>
      <c r="F426" s="3"/>
      <c r="G426" s="3"/>
      <c r="H426" s="3"/>
      <c r="I426" s="71"/>
      <c r="J426" s="19"/>
      <c r="K426" s="71"/>
      <c r="L426" s="19"/>
      <c r="M426" s="71"/>
      <c r="N426" s="349"/>
    </row>
    <row r="427" spans="1:14" x14ac:dyDescent="0.35">
      <c r="A427" s="166"/>
      <c r="B427" s="150"/>
      <c r="C427" s="150" t="s">
        <v>521</v>
      </c>
      <c r="D427" s="150"/>
      <c r="E427" s="67"/>
      <c r="F427" s="3"/>
      <c r="G427" s="3"/>
      <c r="H427" s="3"/>
      <c r="I427" s="72" t="s">
        <v>522</v>
      </c>
      <c r="J427" s="20"/>
      <c r="K427" s="72">
        <v>34</v>
      </c>
      <c r="L427" s="20"/>
      <c r="M427" s="72">
        <v>35</v>
      </c>
      <c r="N427" s="532"/>
    </row>
    <row r="428" spans="1:14" ht="33" customHeight="1" x14ac:dyDescent="0.35">
      <c r="A428" s="166"/>
      <c r="B428" s="150"/>
      <c r="C428" s="150" t="s">
        <v>523</v>
      </c>
      <c r="D428" s="150"/>
      <c r="E428" s="67"/>
      <c r="F428" s="3"/>
      <c r="G428" s="3"/>
      <c r="H428" s="3"/>
      <c r="I428" s="72"/>
      <c r="J428" s="20"/>
      <c r="K428" s="72">
        <v>54</v>
      </c>
      <c r="L428" s="20"/>
      <c r="M428" s="72">
        <v>56</v>
      </c>
      <c r="N428" s="532"/>
    </row>
    <row r="429" spans="1:14" x14ac:dyDescent="0.35">
      <c r="A429" s="166"/>
      <c r="B429" s="150"/>
      <c r="C429" s="542" t="s">
        <v>524</v>
      </c>
      <c r="D429" s="542"/>
      <c r="E429" s="67"/>
      <c r="F429" s="3"/>
      <c r="G429" s="3"/>
      <c r="H429" s="3"/>
      <c r="I429" s="72"/>
      <c r="J429" s="20"/>
      <c r="K429" s="72">
        <v>25</v>
      </c>
      <c r="L429" s="20"/>
      <c r="M429" s="72">
        <v>25.75</v>
      </c>
      <c r="N429" s="88"/>
    </row>
    <row r="430" spans="1:14" x14ac:dyDescent="0.35">
      <c r="A430" s="166"/>
      <c r="B430" s="150"/>
      <c r="C430" s="542" t="s">
        <v>525</v>
      </c>
      <c r="D430" s="542"/>
      <c r="E430" s="67"/>
      <c r="F430" s="3"/>
      <c r="G430" s="3"/>
      <c r="H430" s="3"/>
      <c r="I430" s="72"/>
      <c r="J430" s="20"/>
      <c r="K430" s="72">
        <v>20</v>
      </c>
      <c r="L430" s="20"/>
      <c r="M430" s="72">
        <v>20</v>
      </c>
    </row>
    <row r="431" spans="1:14" x14ac:dyDescent="0.35">
      <c r="A431" s="166"/>
      <c r="B431" s="150" t="s">
        <v>526</v>
      </c>
      <c r="C431" s="150"/>
      <c r="D431" s="150"/>
      <c r="E431" s="67"/>
      <c r="F431" s="3"/>
      <c r="G431" s="3"/>
      <c r="H431" s="3"/>
      <c r="I431" s="71"/>
      <c r="J431" s="19"/>
      <c r="K431" s="71"/>
      <c r="L431" s="19"/>
      <c r="M431" s="71"/>
      <c r="N431" s="349"/>
    </row>
    <row r="432" spans="1:14" x14ac:dyDescent="0.35">
      <c r="A432" s="166"/>
      <c r="B432" s="150"/>
      <c r="C432" s="150" t="s">
        <v>527</v>
      </c>
      <c r="D432" s="150"/>
      <c r="E432" s="67">
        <v>52.68</v>
      </c>
      <c r="F432" s="3">
        <v>54.809999999999995</v>
      </c>
      <c r="G432" s="3">
        <v>57.021999999999991</v>
      </c>
      <c r="H432" s="3">
        <v>58.59</v>
      </c>
      <c r="I432" s="71">
        <v>59.47</v>
      </c>
      <c r="J432" s="19"/>
      <c r="K432" s="71">
        <v>65.11</v>
      </c>
      <c r="L432" s="19"/>
      <c r="M432" s="71">
        <v>65.11</v>
      </c>
      <c r="N432" s="349"/>
    </row>
    <row r="433" spans="1:14" x14ac:dyDescent="0.35">
      <c r="A433" s="166"/>
      <c r="B433" s="150"/>
      <c r="C433" s="150" t="s">
        <v>528</v>
      </c>
      <c r="D433" s="150"/>
      <c r="E433" s="67">
        <v>48.36</v>
      </c>
      <c r="F433" s="3">
        <v>50.302</v>
      </c>
      <c r="G433" s="3">
        <v>52.332000000000001</v>
      </c>
      <c r="H433" s="3">
        <v>53.77</v>
      </c>
      <c r="I433" s="71">
        <v>54.57</v>
      </c>
      <c r="J433" s="19"/>
      <c r="K433" s="71">
        <v>59.76</v>
      </c>
      <c r="L433" s="19"/>
      <c r="M433" s="71">
        <v>59.76</v>
      </c>
      <c r="N433" s="349"/>
    </row>
    <row r="434" spans="1:14" x14ac:dyDescent="0.35">
      <c r="A434" s="166"/>
      <c r="B434" s="150"/>
      <c r="C434" s="150" t="s">
        <v>529</v>
      </c>
      <c r="D434" s="150"/>
      <c r="E434" s="67">
        <v>54.66</v>
      </c>
      <c r="F434" s="3">
        <v>56.867999999999995</v>
      </c>
      <c r="G434" s="3">
        <v>59.163999999999994</v>
      </c>
      <c r="H434" s="3">
        <v>60.79</v>
      </c>
      <c r="I434" s="71">
        <v>61.7</v>
      </c>
      <c r="J434" s="19"/>
      <c r="K434" s="71">
        <v>67.540000000000006</v>
      </c>
      <c r="L434" s="19"/>
      <c r="M434" s="71">
        <v>67.540000000000006</v>
      </c>
      <c r="N434" s="349"/>
    </row>
    <row r="435" spans="1:14" x14ac:dyDescent="0.35">
      <c r="A435" s="166"/>
      <c r="B435" s="150"/>
      <c r="C435" s="150" t="s">
        <v>530</v>
      </c>
      <c r="D435" s="150"/>
      <c r="E435" s="67">
        <v>57.62</v>
      </c>
      <c r="F435" s="3">
        <v>59.555999999999997</v>
      </c>
      <c r="G435" s="3">
        <v>60.997999999999998</v>
      </c>
      <c r="H435" s="3">
        <v>61.8</v>
      </c>
      <c r="I435" s="71">
        <v>66.540000000000006</v>
      </c>
      <c r="J435" s="19"/>
      <c r="K435" s="71">
        <v>72.58</v>
      </c>
      <c r="L435" s="19"/>
      <c r="M435" s="71">
        <v>72.58</v>
      </c>
      <c r="N435" s="349"/>
    </row>
    <row r="436" spans="1:14" x14ac:dyDescent="0.35">
      <c r="A436" s="166"/>
      <c r="B436" s="150"/>
      <c r="C436" s="150" t="s">
        <v>531</v>
      </c>
      <c r="D436" s="150"/>
      <c r="E436" s="67">
        <v>57.62</v>
      </c>
      <c r="F436" s="3">
        <v>59.555999999999997</v>
      </c>
      <c r="G436" s="3">
        <v>60.997999999999998</v>
      </c>
      <c r="H436" s="3">
        <v>61.8</v>
      </c>
      <c r="I436" s="71">
        <v>66.540000000000006</v>
      </c>
      <c r="J436" s="19"/>
      <c r="K436" s="71">
        <v>72.58</v>
      </c>
      <c r="L436" s="19"/>
      <c r="M436" s="71">
        <v>72.58</v>
      </c>
      <c r="N436" s="349"/>
    </row>
    <row r="437" spans="1:14" x14ac:dyDescent="0.35">
      <c r="A437" s="166"/>
      <c r="B437" s="150"/>
      <c r="C437" s="150" t="s">
        <v>532</v>
      </c>
      <c r="D437" s="150"/>
      <c r="E437" s="67">
        <v>44.28</v>
      </c>
      <c r="F437" s="3">
        <v>46.073999999999991</v>
      </c>
      <c r="G437" s="3">
        <v>47.936</v>
      </c>
      <c r="H437" s="3">
        <v>49.25</v>
      </c>
      <c r="I437" s="71">
        <v>50.01</v>
      </c>
      <c r="J437" s="19"/>
      <c r="K437" s="71">
        <v>54.75</v>
      </c>
      <c r="L437" s="19"/>
      <c r="M437" s="71">
        <v>54.75</v>
      </c>
      <c r="N437" s="349"/>
    </row>
    <row r="438" spans="1:14" x14ac:dyDescent="0.35">
      <c r="A438" s="166"/>
      <c r="B438" s="150"/>
      <c r="C438" s="150" t="s">
        <v>533</v>
      </c>
      <c r="D438" s="150"/>
      <c r="E438" s="67">
        <v>48.36</v>
      </c>
      <c r="F438" s="3">
        <v>50.302</v>
      </c>
      <c r="G438" s="3">
        <v>52.332000000000001</v>
      </c>
      <c r="H438" s="3">
        <v>53.77</v>
      </c>
      <c r="I438" s="71">
        <v>54.57</v>
      </c>
      <c r="J438" s="19"/>
      <c r="K438" s="71">
        <v>59.76</v>
      </c>
      <c r="L438" s="19"/>
      <c r="M438" s="71">
        <v>59.76</v>
      </c>
      <c r="N438" s="349"/>
    </row>
    <row r="439" spans="1:14" x14ac:dyDescent="0.35">
      <c r="A439" s="166"/>
      <c r="B439" s="150"/>
      <c r="C439" s="150" t="s">
        <v>534</v>
      </c>
      <c r="D439" s="150"/>
      <c r="E439" s="67">
        <v>44.28</v>
      </c>
      <c r="F439" s="3">
        <v>46.073999999999991</v>
      </c>
      <c r="G439" s="3">
        <v>47.936</v>
      </c>
      <c r="H439" s="3">
        <v>49.25</v>
      </c>
      <c r="I439" s="71">
        <v>50.01</v>
      </c>
      <c r="J439" s="19"/>
      <c r="K439" s="71">
        <v>54.75</v>
      </c>
      <c r="L439" s="19"/>
      <c r="M439" s="71">
        <v>54.75</v>
      </c>
      <c r="N439" s="349"/>
    </row>
    <row r="440" spans="1:14" x14ac:dyDescent="0.35">
      <c r="A440" s="166"/>
      <c r="B440" s="150"/>
      <c r="C440" s="150" t="s">
        <v>535</v>
      </c>
      <c r="D440" s="150"/>
      <c r="E440" s="67">
        <v>62.23</v>
      </c>
      <c r="F440" s="3">
        <v>65.506</v>
      </c>
      <c r="G440" s="3">
        <v>67.099999999999994</v>
      </c>
      <c r="H440" s="3">
        <v>67.97</v>
      </c>
      <c r="I440" s="71">
        <v>70.67</v>
      </c>
      <c r="J440" s="19"/>
      <c r="K440" s="71">
        <v>77.099999999999994</v>
      </c>
      <c r="L440" s="19"/>
      <c r="M440" s="71">
        <v>77.099999999999994</v>
      </c>
      <c r="N440" s="349"/>
    </row>
    <row r="441" spans="1:14" x14ac:dyDescent="0.35">
      <c r="A441" s="166"/>
      <c r="B441" s="150"/>
      <c r="C441" s="150" t="s">
        <v>536</v>
      </c>
      <c r="D441" s="150"/>
      <c r="E441" s="67">
        <v>62.23</v>
      </c>
      <c r="F441" s="3">
        <v>65.506</v>
      </c>
      <c r="G441" s="3">
        <v>67.099999999999994</v>
      </c>
      <c r="H441" s="3">
        <v>67.97</v>
      </c>
      <c r="I441" s="71">
        <v>70.67</v>
      </c>
      <c r="J441" s="19"/>
      <c r="K441" s="71">
        <v>77.099999999999994</v>
      </c>
      <c r="L441" s="19"/>
      <c r="M441" s="71">
        <v>77.099999999999994</v>
      </c>
      <c r="N441" s="349"/>
    </row>
    <row r="442" spans="1:14" x14ac:dyDescent="0.35">
      <c r="A442" s="166"/>
      <c r="B442" s="150"/>
      <c r="C442" s="150" t="s">
        <v>537</v>
      </c>
      <c r="D442" s="150"/>
      <c r="E442" s="67">
        <v>48.24</v>
      </c>
      <c r="F442" s="3">
        <v>50.19</v>
      </c>
      <c r="G442" s="3">
        <v>52.22</v>
      </c>
      <c r="H442" s="3">
        <v>53.66</v>
      </c>
      <c r="I442" s="71">
        <v>54.46</v>
      </c>
      <c r="J442" s="19"/>
      <c r="K442" s="71">
        <v>59.61</v>
      </c>
      <c r="L442" s="19"/>
      <c r="M442" s="71">
        <v>59.61</v>
      </c>
      <c r="N442" s="349"/>
    </row>
    <row r="443" spans="1:14" x14ac:dyDescent="0.35">
      <c r="A443" s="166"/>
      <c r="B443" s="150" t="s">
        <v>538</v>
      </c>
      <c r="C443" s="150"/>
      <c r="D443" s="150"/>
      <c r="E443" s="67"/>
      <c r="F443" s="3"/>
      <c r="G443" s="3"/>
      <c r="H443" s="3"/>
      <c r="I443" s="71"/>
      <c r="J443" s="19"/>
      <c r="K443" s="71"/>
      <c r="L443" s="19"/>
      <c r="M443" s="71"/>
      <c r="N443" s="349"/>
    </row>
    <row r="444" spans="1:14" x14ac:dyDescent="0.35">
      <c r="A444" s="166"/>
      <c r="B444" s="150"/>
      <c r="C444" s="150" t="s">
        <v>539</v>
      </c>
      <c r="D444" s="150"/>
      <c r="E444" s="67">
        <v>15</v>
      </c>
      <c r="F444" s="3">
        <v>15</v>
      </c>
      <c r="G444" s="3">
        <v>15</v>
      </c>
      <c r="H444" s="3">
        <v>15</v>
      </c>
      <c r="I444" s="71">
        <v>15</v>
      </c>
      <c r="J444" s="19"/>
      <c r="K444" s="71">
        <v>15</v>
      </c>
      <c r="L444" s="19"/>
      <c r="M444" s="71">
        <v>15</v>
      </c>
    </row>
    <row r="445" spans="1:14" x14ac:dyDescent="0.35">
      <c r="A445" s="166"/>
      <c r="B445" s="150"/>
      <c r="C445" s="150" t="s">
        <v>540</v>
      </c>
      <c r="D445" s="150"/>
      <c r="E445" s="67">
        <v>15</v>
      </c>
      <c r="F445" s="3">
        <v>15</v>
      </c>
      <c r="G445" s="3">
        <v>15</v>
      </c>
      <c r="H445" s="3">
        <v>15</v>
      </c>
      <c r="I445" s="71">
        <v>15</v>
      </c>
      <c r="J445" s="19"/>
      <c r="K445" s="71">
        <v>15</v>
      </c>
      <c r="L445" s="19"/>
      <c r="M445" s="71">
        <v>15</v>
      </c>
    </row>
    <row r="446" spans="1:14" x14ac:dyDescent="0.35">
      <c r="A446" s="166"/>
      <c r="B446" s="150"/>
      <c r="C446" s="150" t="s">
        <v>541</v>
      </c>
      <c r="D446" s="150"/>
      <c r="E446" s="67">
        <v>25</v>
      </c>
      <c r="F446" s="3">
        <v>25</v>
      </c>
      <c r="G446" s="3">
        <v>25</v>
      </c>
      <c r="H446" s="3">
        <v>25</v>
      </c>
      <c r="I446" s="71">
        <v>25</v>
      </c>
      <c r="J446" s="19"/>
      <c r="K446" s="71">
        <v>25</v>
      </c>
      <c r="L446" s="19"/>
      <c r="M446" s="71">
        <v>25</v>
      </c>
    </row>
    <row r="447" spans="1:14" x14ac:dyDescent="0.35">
      <c r="A447" s="166"/>
      <c r="B447" s="150"/>
      <c r="C447" s="150" t="s">
        <v>542</v>
      </c>
      <c r="D447" s="150"/>
      <c r="E447" s="67">
        <v>25</v>
      </c>
      <c r="F447" s="3">
        <v>25</v>
      </c>
      <c r="G447" s="3">
        <v>25</v>
      </c>
      <c r="H447" s="3">
        <v>25</v>
      </c>
      <c r="I447" s="71">
        <v>25</v>
      </c>
      <c r="J447" s="19"/>
      <c r="K447" s="71">
        <v>25</v>
      </c>
      <c r="L447" s="19"/>
      <c r="M447" s="71">
        <v>25</v>
      </c>
    </row>
    <row r="448" spans="1:14" x14ac:dyDescent="0.35">
      <c r="A448" s="166"/>
      <c r="B448" s="150"/>
      <c r="C448" s="150" t="s">
        <v>543</v>
      </c>
      <c r="D448" s="150"/>
      <c r="E448" s="67">
        <v>25</v>
      </c>
      <c r="F448" s="3">
        <v>25</v>
      </c>
      <c r="G448" s="3">
        <v>25</v>
      </c>
      <c r="H448" s="3">
        <v>25</v>
      </c>
      <c r="I448" s="71">
        <v>25</v>
      </c>
      <c r="J448" s="19"/>
      <c r="K448" s="71">
        <v>25</v>
      </c>
      <c r="L448" s="19"/>
      <c r="M448" s="71">
        <v>25</v>
      </c>
    </row>
    <row r="449" spans="1:14" x14ac:dyDescent="0.35">
      <c r="A449" s="166"/>
      <c r="B449" s="150"/>
      <c r="C449" s="150" t="s">
        <v>544</v>
      </c>
      <c r="D449" s="150"/>
      <c r="E449" s="67">
        <v>25</v>
      </c>
      <c r="F449" s="3">
        <v>25</v>
      </c>
      <c r="G449" s="3">
        <v>25</v>
      </c>
      <c r="H449" s="3">
        <v>25</v>
      </c>
      <c r="I449" s="71">
        <v>25</v>
      </c>
      <c r="J449" s="19"/>
      <c r="K449" s="71">
        <v>25</v>
      </c>
      <c r="L449" s="19"/>
      <c r="M449" s="71">
        <v>25</v>
      </c>
    </row>
    <row r="450" spans="1:14" x14ac:dyDescent="0.35">
      <c r="A450" s="166"/>
      <c r="B450" s="150"/>
      <c r="C450" s="150" t="s">
        <v>545</v>
      </c>
      <c r="D450" s="150"/>
      <c r="E450" s="67">
        <v>50</v>
      </c>
      <c r="F450" s="3">
        <v>50</v>
      </c>
      <c r="G450" s="3">
        <v>50</v>
      </c>
      <c r="H450" s="3">
        <v>50</v>
      </c>
      <c r="I450" s="71">
        <v>50</v>
      </c>
      <c r="J450" s="19"/>
      <c r="K450" s="71">
        <v>50</v>
      </c>
      <c r="L450" s="19"/>
      <c r="M450" s="71">
        <v>50</v>
      </c>
    </row>
    <row r="451" spans="1:14" x14ac:dyDescent="0.35">
      <c r="A451" s="166"/>
      <c r="B451" s="150"/>
      <c r="C451" s="150" t="s">
        <v>546</v>
      </c>
      <c r="D451" s="150"/>
      <c r="E451" s="67">
        <v>50</v>
      </c>
      <c r="F451" s="3">
        <v>50</v>
      </c>
      <c r="G451" s="3">
        <v>50</v>
      </c>
      <c r="H451" s="3">
        <v>50</v>
      </c>
      <c r="I451" s="71">
        <v>50</v>
      </c>
      <c r="J451" s="19"/>
      <c r="K451" s="71">
        <v>50</v>
      </c>
      <c r="L451" s="19"/>
      <c r="M451" s="71">
        <v>50</v>
      </c>
    </row>
    <row r="452" spans="1:14" x14ac:dyDescent="0.35">
      <c r="A452" s="166"/>
      <c r="B452" s="150"/>
      <c r="C452" s="150" t="s">
        <v>547</v>
      </c>
      <c r="D452" s="150"/>
      <c r="E452" s="67">
        <v>50</v>
      </c>
      <c r="F452" s="3">
        <v>50</v>
      </c>
      <c r="G452" s="3">
        <v>50</v>
      </c>
      <c r="H452" s="3">
        <v>50</v>
      </c>
      <c r="I452" s="71">
        <v>50</v>
      </c>
      <c r="J452" s="19"/>
      <c r="K452" s="71">
        <v>50</v>
      </c>
      <c r="L452" s="19"/>
      <c r="M452" s="71">
        <v>50</v>
      </c>
    </row>
    <row r="453" spans="1:14" x14ac:dyDescent="0.35">
      <c r="A453" s="166"/>
      <c r="B453" s="150"/>
      <c r="C453" s="150" t="s">
        <v>548</v>
      </c>
      <c r="D453" s="150"/>
      <c r="E453" s="67">
        <v>50</v>
      </c>
      <c r="F453" s="3">
        <v>50</v>
      </c>
      <c r="G453" s="3">
        <v>50</v>
      </c>
      <c r="H453" s="3">
        <v>50</v>
      </c>
      <c r="I453" s="71">
        <v>50</v>
      </c>
      <c r="J453" s="19"/>
      <c r="K453" s="71">
        <v>50</v>
      </c>
      <c r="L453" s="19"/>
      <c r="M453" s="71">
        <v>50</v>
      </c>
    </row>
    <row r="454" spans="1:14" ht="22" customHeight="1" thickBot="1" x14ac:dyDescent="0.4">
      <c r="A454" s="167"/>
      <c r="B454" s="168"/>
      <c r="C454" s="168" t="s">
        <v>549</v>
      </c>
      <c r="D454" s="168"/>
      <c r="E454" s="169">
        <v>250</v>
      </c>
      <c r="F454" s="4">
        <v>250</v>
      </c>
      <c r="G454" s="4">
        <v>250</v>
      </c>
      <c r="H454" s="4">
        <v>250</v>
      </c>
      <c r="I454" s="155">
        <v>250</v>
      </c>
      <c r="J454" s="19"/>
      <c r="K454" s="155">
        <v>250</v>
      </c>
      <c r="L454" s="19"/>
      <c r="M454" s="155">
        <v>250</v>
      </c>
    </row>
    <row r="455" spans="1:14" ht="15.75" customHeight="1" thickBot="1" x14ac:dyDescent="0.4">
      <c r="A455" s="162"/>
      <c r="E455" s="19"/>
      <c r="F455" s="19"/>
      <c r="G455" s="19"/>
      <c r="H455" s="19"/>
      <c r="I455" s="76"/>
      <c r="J455" s="19"/>
      <c r="K455" s="76"/>
      <c r="L455" s="19"/>
      <c r="M455" s="76"/>
      <c r="N455" s="349"/>
    </row>
    <row r="456" spans="1:14" x14ac:dyDescent="0.35">
      <c r="A456" s="165" t="s">
        <v>550</v>
      </c>
      <c r="B456" s="160"/>
      <c r="C456" s="160"/>
      <c r="D456" s="160"/>
      <c r="E456" s="194"/>
      <c r="F456" s="57"/>
      <c r="G456" s="57"/>
      <c r="H456" s="57"/>
      <c r="I456" s="92"/>
      <c r="J456" s="19"/>
      <c r="K456" s="92"/>
      <c r="L456" s="19"/>
      <c r="M456" s="92"/>
      <c r="N456" s="349"/>
    </row>
    <row r="457" spans="1:14" x14ac:dyDescent="0.35">
      <c r="A457" s="170"/>
      <c r="B457" s="326"/>
      <c r="C457" s="326" t="s">
        <v>551</v>
      </c>
      <c r="D457" s="172"/>
      <c r="E457" s="68">
        <v>164</v>
      </c>
      <c r="F457" s="203">
        <v>172</v>
      </c>
      <c r="G457" s="203">
        <v>177</v>
      </c>
      <c r="H457" s="61" t="s">
        <v>365</v>
      </c>
      <c r="I457" s="63" t="s">
        <v>365</v>
      </c>
      <c r="J457" s="20"/>
      <c r="K457" s="63" t="s">
        <v>365</v>
      </c>
      <c r="L457" s="20"/>
      <c r="M457" s="63" t="s">
        <v>365</v>
      </c>
      <c r="N457" s="349"/>
    </row>
    <row r="458" spans="1:14" x14ac:dyDescent="0.35">
      <c r="A458" s="170"/>
      <c r="B458" s="326"/>
      <c r="C458" s="326" t="s">
        <v>552</v>
      </c>
      <c r="D458" s="172"/>
      <c r="E458" s="68"/>
      <c r="F458" s="203"/>
      <c r="G458" s="203"/>
      <c r="H458" s="61"/>
      <c r="I458" s="63"/>
      <c r="J458" s="20"/>
      <c r="K458" s="63"/>
      <c r="L458" s="20"/>
      <c r="M458" s="63">
        <v>25</v>
      </c>
      <c r="N458" s="458"/>
    </row>
    <row r="459" spans="1:14" x14ac:dyDescent="0.35">
      <c r="A459" s="170"/>
      <c r="B459" s="326"/>
      <c r="C459" s="326" t="s">
        <v>553</v>
      </c>
      <c r="D459" s="326"/>
      <c r="E459" s="74">
        <v>108</v>
      </c>
      <c r="F459" s="201">
        <v>113</v>
      </c>
      <c r="G459" s="201">
        <v>116</v>
      </c>
      <c r="H459" s="59">
        <v>35</v>
      </c>
      <c r="I459" s="62">
        <v>35</v>
      </c>
      <c r="J459" s="19"/>
      <c r="K459" s="62">
        <v>60</v>
      </c>
      <c r="L459" s="19"/>
      <c r="M459" s="62">
        <v>65</v>
      </c>
      <c r="N459" s="349"/>
    </row>
    <row r="460" spans="1:14" x14ac:dyDescent="0.35">
      <c r="A460" s="170"/>
      <c r="B460" s="326"/>
      <c r="C460" s="326" t="s">
        <v>554</v>
      </c>
      <c r="D460" s="326"/>
      <c r="E460" s="74">
        <v>24</v>
      </c>
      <c r="F460" s="201">
        <v>25</v>
      </c>
      <c r="G460" s="201">
        <v>26</v>
      </c>
      <c r="H460" s="59">
        <v>50</v>
      </c>
      <c r="I460" s="51">
        <v>50</v>
      </c>
      <c r="J460" s="19"/>
      <c r="K460" s="51">
        <v>60</v>
      </c>
      <c r="L460" s="19"/>
      <c r="M460" s="51">
        <v>65</v>
      </c>
      <c r="N460" s="349"/>
    </row>
    <row r="461" spans="1:14" ht="31.5" customHeight="1" thickBot="1" x14ac:dyDescent="0.4">
      <c r="A461" s="191"/>
      <c r="B461" s="190"/>
      <c r="C461" s="168" t="s">
        <v>555</v>
      </c>
      <c r="D461" s="168"/>
      <c r="E461" s="169">
        <v>88</v>
      </c>
      <c r="F461" s="17">
        <v>92</v>
      </c>
      <c r="G461" s="17">
        <v>95</v>
      </c>
      <c r="H461" s="60">
        <v>60</v>
      </c>
      <c r="I461" s="56">
        <v>60</v>
      </c>
      <c r="J461" s="19"/>
      <c r="K461" s="56">
        <v>60</v>
      </c>
      <c r="L461" s="19"/>
      <c r="M461" s="56">
        <v>65</v>
      </c>
      <c r="N461" s="349"/>
    </row>
    <row r="462" spans="1:14" ht="22" customHeight="1" thickBot="1" x14ac:dyDescent="0.4">
      <c r="A462" s="162"/>
      <c r="E462" s="19"/>
      <c r="F462" s="19"/>
      <c r="G462" s="19"/>
      <c r="H462" s="19"/>
      <c r="I462" s="76"/>
      <c r="J462" s="19"/>
      <c r="K462" s="76"/>
      <c r="L462" s="19"/>
      <c r="M462" s="76"/>
      <c r="N462" s="349"/>
    </row>
    <row r="463" spans="1:14" ht="16" thickBot="1" x14ac:dyDescent="0.4">
      <c r="A463" s="1" t="s">
        <v>556</v>
      </c>
      <c r="B463" s="2"/>
      <c r="C463" s="2"/>
      <c r="D463" s="2"/>
      <c r="E463" s="163"/>
      <c r="F463" s="6"/>
      <c r="G463" s="6"/>
      <c r="H463" s="6"/>
      <c r="I463" s="100"/>
      <c r="J463" s="82"/>
      <c r="K463" s="100"/>
      <c r="L463" s="82"/>
      <c r="M463" s="100"/>
      <c r="N463" s="349"/>
    </row>
    <row r="464" spans="1:14" x14ac:dyDescent="0.35">
      <c r="A464" s="165" t="s">
        <v>557</v>
      </c>
      <c r="B464" s="160"/>
      <c r="C464" s="160"/>
      <c r="D464" s="160"/>
      <c r="E464" s="20"/>
      <c r="F464" s="44"/>
      <c r="G464" s="44"/>
      <c r="H464" s="44"/>
      <c r="I464" s="92"/>
      <c r="J464" s="19"/>
      <c r="K464" s="92"/>
      <c r="L464" s="19"/>
      <c r="M464" s="92"/>
      <c r="N464" s="349"/>
    </row>
    <row r="465" spans="1:14" x14ac:dyDescent="0.35">
      <c r="A465" s="162"/>
      <c r="B465" s="32" t="s">
        <v>558</v>
      </c>
      <c r="F465" s="53"/>
      <c r="G465" s="53"/>
      <c r="H465" s="53"/>
      <c r="I465" s="207"/>
      <c r="K465" s="207"/>
      <c r="M465" s="207"/>
      <c r="N465" s="349"/>
    </row>
    <row r="466" spans="1:14" x14ac:dyDescent="0.35">
      <c r="A466" s="166"/>
      <c r="B466" s="150"/>
      <c r="C466" s="150" t="s">
        <v>559</v>
      </c>
      <c r="D466" s="150"/>
      <c r="E466" s="67">
        <v>20</v>
      </c>
      <c r="F466" s="3">
        <v>20</v>
      </c>
      <c r="G466" s="3">
        <v>20</v>
      </c>
      <c r="H466" s="3">
        <v>20</v>
      </c>
      <c r="I466" s="71">
        <v>20</v>
      </c>
      <c r="J466" s="19"/>
      <c r="K466" s="71">
        <v>30</v>
      </c>
      <c r="L466" s="19"/>
      <c r="M466" s="71">
        <v>30</v>
      </c>
      <c r="N466" s="349"/>
    </row>
    <row r="467" spans="1:14" x14ac:dyDescent="0.35">
      <c r="A467" s="166"/>
      <c r="B467" s="150"/>
      <c r="C467" s="150" t="s">
        <v>560</v>
      </c>
      <c r="D467" s="150"/>
      <c r="E467" s="67">
        <v>30</v>
      </c>
      <c r="F467" s="3">
        <v>30</v>
      </c>
      <c r="G467" s="3">
        <v>30</v>
      </c>
      <c r="H467" s="3">
        <v>30</v>
      </c>
      <c r="I467" s="71">
        <v>30</v>
      </c>
      <c r="J467" s="19"/>
      <c r="K467" s="71">
        <v>50</v>
      </c>
      <c r="L467" s="19"/>
      <c r="M467" s="71">
        <v>50</v>
      </c>
      <c r="N467" s="349"/>
    </row>
    <row r="468" spans="1:14" x14ac:dyDescent="0.35">
      <c r="A468" s="166"/>
      <c r="B468" s="150"/>
      <c r="C468" s="150" t="s">
        <v>561</v>
      </c>
      <c r="D468" s="150"/>
      <c r="E468" s="67">
        <v>55</v>
      </c>
      <c r="F468" s="3">
        <v>55</v>
      </c>
      <c r="G468" s="3">
        <v>55</v>
      </c>
      <c r="H468" s="3">
        <v>55</v>
      </c>
      <c r="I468" s="71">
        <v>55</v>
      </c>
      <c r="J468" s="19"/>
      <c r="K468" s="71">
        <v>70</v>
      </c>
      <c r="L468" s="19"/>
      <c r="M468" s="71">
        <v>70</v>
      </c>
      <c r="N468" s="349"/>
    </row>
    <row r="469" spans="1:14" x14ac:dyDescent="0.35">
      <c r="A469" s="166"/>
      <c r="B469" s="150" t="s">
        <v>562</v>
      </c>
      <c r="C469" s="150"/>
      <c r="D469" s="150"/>
      <c r="E469" s="67"/>
      <c r="F469" s="3"/>
      <c r="G469" s="3"/>
      <c r="H469" s="3"/>
      <c r="I469" s="71"/>
      <c r="J469" s="19"/>
      <c r="K469" s="71"/>
      <c r="L469" s="19"/>
      <c r="M469" s="71"/>
      <c r="N469" s="349"/>
    </row>
    <row r="470" spans="1:14" x14ac:dyDescent="0.35">
      <c r="A470" s="166"/>
      <c r="B470" s="150"/>
      <c r="C470" s="150" t="s">
        <v>563</v>
      </c>
      <c r="D470" s="150"/>
      <c r="E470" s="67">
        <v>100</v>
      </c>
      <c r="F470" s="3">
        <v>100</v>
      </c>
      <c r="G470" s="3">
        <v>100</v>
      </c>
      <c r="H470" s="3">
        <v>100</v>
      </c>
      <c r="I470" s="71">
        <v>100</v>
      </c>
      <c r="J470" s="19"/>
      <c r="K470" s="71">
        <v>100</v>
      </c>
      <c r="L470" s="19"/>
      <c r="M470" s="71">
        <v>100</v>
      </c>
      <c r="N470" s="349"/>
    </row>
    <row r="471" spans="1:14" x14ac:dyDescent="0.35">
      <c r="A471" s="166"/>
      <c r="B471" s="150"/>
      <c r="C471" s="150" t="s">
        <v>564</v>
      </c>
      <c r="D471" s="150"/>
      <c r="E471" s="67">
        <v>100</v>
      </c>
      <c r="F471" s="3">
        <v>100</v>
      </c>
      <c r="G471" s="3">
        <v>100</v>
      </c>
      <c r="H471" s="3">
        <v>100</v>
      </c>
      <c r="I471" s="71">
        <v>100</v>
      </c>
      <c r="J471" s="19"/>
      <c r="K471" s="71">
        <v>100</v>
      </c>
      <c r="L471" s="19"/>
      <c r="M471" s="71">
        <v>100</v>
      </c>
      <c r="N471" s="349"/>
    </row>
    <row r="472" spans="1:14" x14ac:dyDescent="0.35">
      <c r="A472" s="166"/>
      <c r="B472" s="150" t="s">
        <v>565</v>
      </c>
      <c r="C472" s="150"/>
      <c r="D472" s="150"/>
      <c r="E472" s="67"/>
      <c r="F472" s="3"/>
      <c r="G472" s="3"/>
      <c r="H472" s="3"/>
      <c r="I472" s="71"/>
      <c r="J472" s="19"/>
      <c r="K472" s="71"/>
      <c r="L472" s="19"/>
      <c r="M472" s="71"/>
      <c r="N472" s="349"/>
    </row>
    <row r="473" spans="1:14" x14ac:dyDescent="0.35">
      <c r="A473" s="166"/>
      <c r="B473" s="150"/>
      <c r="C473" s="150" t="s">
        <v>566</v>
      </c>
      <c r="D473" s="150"/>
      <c r="E473" s="67">
        <v>20</v>
      </c>
      <c r="F473" s="3">
        <v>20</v>
      </c>
      <c r="G473" s="3">
        <v>20</v>
      </c>
      <c r="H473" s="3">
        <v>40</v>
      </c>
      <c r="I473" s="71">
        <v>80</v>
      </c>
      <c r="J473" s="19"/>
      <c r="K473" s="71">
        <v>100</v>
      </c>
      <c r="L473" s="19"/>
      <c r="M473" s="71">
        <v>100</v>
      </c>
      <c r="N473" s="349"/>
    </row>
    <row r="474" spans="1:14" x14ac:dyDescent="0.35">
      <c r="A474" s="166"/>
      <c r="B474" s="150"/>
      <c r="C474" s="150" t="s">
        <v>567</v>
      </c>
      <c r="D474" s="150"/>
      <c r="E474" s="67">
        <v>30</v>
      </c>
      <c r="F474" s="3">
        <v>30</v>
      </c>
      <c r="G474" s="3">
        <v>30</v>
      </c>
      <c r="H474" s="3">
        <v>50</v>
      </c>
      <c r="I474" s="71">
        <v>100</v>
      </c>
      <c r="J474" s="19"/>
      <c r="K474" s="71">
        <v>125</v>
      </c>
      <c r="L474" s="19"/>
      <c r="M474" s="71">
        <v>125</v>
      </c>
      <c r="N474" s="349"/>
    </row>
    <row r="475" spans="1:14" ht="47.25" customHeight="1" x14ac:dyDescent="0.35">
      <c r="A475" s="166"/>
      <c r="B475" s="150"/>
      <c r="C475" s="150" t="s">
        <v>568</v>
      </c>
      <c r="D475" s="150"/>
      <c r="E475" s="67">
        <v>15</v>
      </c>
      <c r="F475" s="3">
        <v>15</v>
      </c>
      <c r="G475" s="3">
        <v>15</v>
      </c>
      <c r="H475" s="3">
        <v>15</v>
      </c>
      <c r="I475" s="71">
        <v>15</v>
      </c>
      <c r="J475" s="19"/>
      <c r="K475" s="71">
        <v>25</v>
      </c>
      <c r="L475" s="19"/>
      <c r="M475" s="71">
        <v>25</v>
      </c>
      <c r="N475" s="349"/>
    </row>
    <row r="476" spans="1:14" ht="30" customHeight="1" x14ac:dyDescent="0.35">
      <c r="A476" s="166"/>
      <c r="B476" s="150"/>
      <c r="C476" s="150"/>
      <c r="D476" s="150"/>
      <c r="E476" s="67"/>
      <c r="F476" s="3"/>
      <c r="G476" s="3"/>
      <c r="H476" s="3"/>
      <c r="I476" s="71"/>
      <c r="J476" s="19"/>
      <c r="K476" s="71"/>
      <c r="L476" s="19"/>
      <c r="M476" s="71"/>
      <c r="N476" s="349"/>
    </row>
    <row r="477" spans="1:14" x14ac:dyDescent="0.35">
      <c r="A477" s="166"/>
      <c r="B477" s="150"/>
      <c r="C477" s="536" t="s">
        <v>569</v>
      </c>
      <c r="D477" s="536"/>
      <c r="E477" s="67"/>
      <c r="F477" s="3"/>
      <c r="G477" s="3"/>
      <c r="H477" s="3"/>
      <c r="I477" s="71"/>
      <c r="J477" s="19"/>
      <c r="K477" s="71">
        <v>100</v>
      </c>
      <c r="L477" s="19"/>
      <c r="M477" s="71">
        <v>100</v>
      </c>
      <c r="N477" s="349"/>
    </row>
    <row r="478" spans="1:14" x14ac:dyDescent="0.35">
      <c r="A478" s="166"/>
      <c r="B478" s="150"/>
      <c r="C478" s="537" t="s">
        <v>570</v>
      </c>
      <c r="D478" s="537"/>
      <c r="K478" s="71">
        <v>100</v>
      </c>
      <c r="L478" s="19"/>
      <c r="M478" s="71">
        <v>100</v>
      </c>
      <c r="N478" s="349"/>
    </row>
    <row r="479" spans="1:14" x14ac:dyDescent="0.35">
      <c r="A479" s="166"/>
      <c r="B479" s="150"/>
      <c r="C479" s="150"/>
      <c r="D479" s="150"/>
      <c r="E479" s="67"/>
      <c r="F479" s="3"/>
      <c r="G479" s="3"/>
      <c r="H479" s="3"/>
      <c r="I479" s="71"/>
      <c r="J479" s="19"/>
      <c r="K479" s="71"/>
      <c r="L479" s="19"/>
      <c r="M479" s="71"/>
      <c r="N479" s="349"/>
    </row>
    <row r="480" spans="1:14" x14ac:dyDescent="0.35">
      <c r="A480" s="166"/>
      <c r="B480" s="150"/>
      <c r="C480" s="150" t="s">
        <v>571</v>
      </c>
      <c r="D480" s="150"/>
      <c r="E480" s="67"/>
      <c r="F480" s="3"/>
      <c r="G480" s="3"/>
      <c r="H480" s="3"/>
      <c r="I480" s="71"/>
      <c r="J480" s="19"/>
      <c r="K480" s="71"/>
      <c r="L480" s="19"/>
      <c r="M480" s="71"/>
      <c r="N480" s="349"/>
    </row>
    <row r="481" spans="1:15" x14ac:dyDescent="0.35">
      <c r="A481" s="166"/>
      <c r="B481" s="150"/>
      <c r="C481" s="150"/>
      <c r="D481" s="150" t="s">
        <v>572</v>
      </c>
      <c r="E481" s="67">
        <v>20</v>
      </c>
      <c r="F481" s="3">
        <v>20</v>
      </c>
      <c r="G481" s="3">
        <v>20</v>
      </c>
      <c r="H481" s="3">
        <v>40</v>
      </c>
      <c r="I481" s="71">
        <v>80</v>
      </c>
      <c r="J481" s="19"/>
      <c r="K481" s="71">
        <v>150</v>
      </c>
      <c r="L481" s="19"/>
      <c r="M481" s="71">
        <v>150</v>
      </c>
      <c r="N481" s="349"/>
    </row>
    <row r="482" spans="1:15" ht="31.5" customHeight="1" thickBot="1" x14ac:dyDescent="0.4">
      <c r="A482" s="167"/>
      <c r="B482" s="168"/>
      <c r="C482" s="168" t="s">
        <v>573</v>
      </c>
      <c r="D482" s="168"/>
      <c r="E482" s="169">
        <v>20</v>
      </c>
      <c r="F482" s="4">
        <v>20</v>
      </c>
      <c r="G482" s="4">
        <v>20</v>
      </c>
      <c r="H482" s="4">
        <v>20</v>
      </c>
      <c r="I482" s="155">
        <v>20</v>
      </c>
      <c r="J482" s="19"/>
      <c r="K482" s="155">
        <v>20</v>
      </c>
      <c r="L482" s="19"/>
      <c r="M482" s="155">
        <v>20</v>
      </c>
      <c r="N482" s="349"/>
    </row>
    <row r="483" spans="1:15" ht="9" customHeight="1" thickBot="1" x14ac:dyDescent="0.4">
      <c r="N483" s="349"/>
    </row>
    <row r="484" spans="1:15" ht="16" thickBot="1" x14ac:dyDescent="0.4">
      <c r="A484" s="1" t="s">
        <v>574</v>
      </c>
      <c r="B484" s="2"/>
      <c r="C484" s="2"/>
      <c r="D484" s="2"/>
      <c r="E484" s="163"/>
      <c r="F484" s="6"/>
      <c r="G484" s="6"/>
      <c r="H484" s="6"/>
      <c r="I484" s="100"/>
      <c r="J484" s="82"/>
      <c r="K484" s="100"/>
      <c r="L484" s="82"/>
      <c r="M484" s="100"/>
      <c r="N484" s="349"/>
      <c r="O484" s="349"/>
    </row>
    <row r="485" spans="1:15" x14ac:dyDescent="0.35">
      <c r="A485" s="165"/>
      <c r="B485" s="160"/>
      <c r="C485" s="160"/>
      <c r="D485" s="160"/>
      <c r="E485" s="20"/>
      <c r="F485" s="44"/>
      <c r="G485" s="44"/>
      <c r="H485" s="44"/>
      <c r="I485" s="92"/>
      <c r="J485" s="19"/>
      <c r="K485" s="92"/>
      <c r="L485" s="19"/>
      <c r="M485" s="92"/>
      <c r="N485" s="349"/>
    </row>
    <row r="486" spans="1:15" ht="15" thickBot="1" x14ac:dyDescent="0.4">
      <c r="A486" s="167"/>
      <c r="B486" s="168" t="s">
        <v>575</v>
      </c>
      <c r="C486" s="168"/>
      <c r="D486" s="168"/>
      <c r="E486" s="169"/>
      <c r="F486" s="4"/>
      <c r="G486" s="4"/>
      <c r="H486" s="4"/>
      <c r="I486" s="155"/>
      <c r="J486" s="19"/>
      <c r="K486" s="155"/>
      <c r="L486" s="19"/>
      <c r="M486" s="155"/>
      <c r="N486" s="349"/>
    </row>
  </sheetData>
  <mergeCells count="25">
    <mergeCell ref="C477:D477"/>
    <mergeCell ref="C478:D478"/>
    <mergeCell ref="C23:D23"/>
    <mergeCell ref="C24:D24"/>
    <mergeCell ref="C25:D25"/>
    <mergeCell ref="A373:D373"/>
    <mergeCell ref="B374:D374"/>
    <mergeCell ref="C429:D429"/>
    <mergeCell ref="C430:D430"/>
    <mergeCell ref="A1:M1"/>
    <mergeCell ref="C13:D13"/>
    <mergeCell ref="C14:D14"/>
    <mergeCell ref="C15:D15"/>
    <mergeCell ref="C16:D16"/>
    <mergeCell ref="N427:N428"/>
    <mergeCell ref="C9:D9"/>
    <mergeCell ref="C10:D10"/>
    <mergeCell ref="C11:D11"/>
    <mergeCell ref="C12:D12"/>
    <mergeCell ref="C17:D17"/>
    <mergeCell ref="C18:D18"/>
    <mergeCell ref="C19:D19"/>
    <mergeCell ref="C20:D20"/>
    <mergeCell ref="C21:D21"/>
    <mergeCell ref="C22:D22"/>
  </mergeCells>
  <conditionalFormatting sqref="A184:B210 A267:L278 A211:H236 I211:L222 A244:J244 L244 A363:M372 A243:C243 L246 A246:J246 A245:C245 A248:J248 L248 A247:C247 L250:L257 A250:J257 A249:C249">
    <cfRule type="expression" dxfId="102" priority="280">
      <formula>MOD(ROW(),2)=1</formula>
    </cfRule>
  </conditionalFormatting>
  <conditionalFormatting sqref="A374:B374">
    <cfRule type="expression" dxfId="101" priority="32">
      <formula>MOD(ROW(),2)=1</formula>
    </cfRule>
  </conditionalFormatting>
  <conditionalFormatting sqref="A429:C430">
    <cfRule type="expression" dxfId="100" priority="30">
      <formula>MOD(ROW(),2)=1</formula>
    </cfRule>
  </conditionalFormatting>
  <conditionalFormatting sqref="A477:C477 A478:B478">
    <cfRule type="expression" dxfId="99" priority="45">
      <formula>MOD(ROW(),2)=1</formula>
    </cfRule>
  </conditionalFormatting>
  <conditionalFormatting sqref="A81:G183">
    <cfRule type="expression" dxfId="98" priority="371">
      <formula>MOD(ROW(),2)=1</formula>
    </cfRule>
  </conditionalFormatting>
  <conditionalFormatting sqref="A457:G459">
    <cfRule type="expression" dxfId="97" priority="294">
      <formula>MOD(ROW(),2)=1</formula>
    </cfRule>
  </conditionalFormatting>
  <conditionalFormatting sqref="A8:H8 A9:B27 E9:H27">
    <cfRule type="expression" dxfId="96" priority="282">
      <formula>MOD(ROW(),2)=1</formula>
    </cfRule>
  </conditionalFormatting>
  <conditionalFormatting sqref="A237:B238 E238:L238 C237:M237 A240:B240 E240:J240 L240">
    <cfRule type="expression" dxfId="95" priority="182">
      <formula>MOD(ROW(),2)=1</formula>
    </cfRule>
  </conditionalFormatting>
  <conditionalFormatting sqref="A460:H461">
    <cfRule type="expression" dxfId="94" priority="308">
      <formula>MOD(ROW(),2)=1</formula>
    </cfRule>
  </conditionalFormatting>
  <conditionalFormatting sqref="A60:J78">
    <cfRule type="expression" dxfId="93" priority="131">
      <formula>MOD(ROW(),2)=1</formula>
    </cfRule>
  </conditionalFormatting>
  <conditionalFormatting sqref="A260:M266">
    <cfRule type="expression" dxfId="92" priority="22">
      <formula>MOD(ROW(),2)=1</formula>
    </cfRule>
  </conditionalFormatting>
  <conditionalFormatting sqref="A30:M30 A31:L35 A36:M36 A38:M58 I81:M210 I223:M236 A281:M283 A286:M286 A289:M290 A294:M352 A353 A355:M356 A357 A359:M360 E373:J374 L373:L374 K373:K375 M373:M375 A378:M408 A410:M426 A427:J428 E429:J430 A431:M454 I457:M461 A465:J476 K465:M482 E477:J477 A479:J482 A486:M486">
    <cfRule type="expression" dxfId="91" priority="372">
      <formula>MOD(ROW(),2)=1</formula>
    </cfRule>
  </conditionalFormatting>
  <conditionalFormatting sqref="C184:G186">
    <cfRule type="expression" dxfId="90" priority="228">
      <formula>MOD(ROW(),2)=1</formula>
    </cfRule>
  </conditionalFormatting>
  <conditionalFormatting sqref="C187:H199">
    <cfRule type="expression" dxfId="89" priority="224">
      <formula>MOD(ROW(),2)=1</formula>
    </cfRule>
  </conditionalFormatting>
  <conditionalFormatting sqref="C201:H210">
    <cfRule type="expression" dxfId="88" priority="218">
      <formula>MOD(ROW(),2)=1</formula>
    </cfRule>
  </conditionalFormatting>
  <conditionalFormatting sqref="C457:H460">
    <cfRule type="expression" dxfId="87" priority="284">
      <formula>MOD(ROW(),2)=1</formula>
    </cfRule>
  </conditionalFormatting>
  <conditionalFormatting sqref="H81:H186 D200:H200">
    <cfRule type="expression" dxfId="86" priority="230">
      <formula>MOD(ROW(),2)=1</formula>
    </cfRule>
  </conditionalFormatting>
  <conditionalFormatting sqref="I8:J27">
    <cfRule type="expression" dxfId="85" priority="118">
      <formula>MOD(ROW(),2)=1</formula>
    </cfRule>
  </conditionalFormatting>
  <conditionalFormatting sqref="K8">
    <cfRule type="expression" dxfId="84" priority="38">
      <formula>MOD(ROW(),2)=1</formula>
    </cfRule>
  </conditionalFormatting>
  <conditionalFormatting sqref="K60:K61">
    <cfRule type="expression" dxfId="83" priority="37">
      <formula>MOD(ROW(),2)=1</formula>
    </cfRule>
  </conditionalFormatting>
  <conditionalFormatting sqref="K427:M430">
    <cfRule type="expression" dxfId="82" priority="31">
      <formula>MOD(ROW(),2)=1</formula>
    </cfRule>
  </conditionalFormatting>
  <conditionalFormatting sqref="L8:L27">
    <cfRule type="expression" dxfId="81" priority="94">
      <formula>MOD(ROW(),2)=1</formula>
    </cfRule>
  </conditionalFormatting>
  <conditionalFormatting sqref="L60:L78">
    <cfRule type="expression" dxfId="80" priority="103">
      <formula>MOD(ROW(),2)=1</formula>
    </cfRule>
  </conditionalFormatting>
  <conditionalFormatting sqref="M60">
    <cfRule type="expression" dxfId="79" priority="62">
      <formula>MOD(ROW(),2)=1</formula>
    </cfRule>
  </conditionalFormatting>
  <conditionalFormatting sqref="M69 K69:K78 M77:M78">
    <cfRule type="expression" dxfId="78" priority="87">
      <formula>MOD(ROW(),2)=1</formula>
    </cfRule>
  </conditionalFormatting>
  <conditionalFormatting sqref="M267:M277">
    <cfRule type="expression" dxfId="77" priority="28">
      <formula>MOD(ROW(),2)=1</formula>
    </cfRule>
  </conditionalFormatting>
  <conditionalFormatting sqref="M8">
    <cfRule type="expression" dxfId="76" priority="67">
      <formula>MOD(ROW(),2)=1</formula>
    </cfRule>
  </conditionalFormatting>
  <conditionalFormatting sqref="A239:H239">
    <cfRule type="expression" dxfId="18" priority="14">
      <formula>MOD(ROW(),2)=1</formula>
    </cfRule>
  </conditionalFormatting>
  <conditionalFormatting sqref="I239:J239 L239:M239">
    <cfRule type="expression" dxfId="17" priority="15">
      <formula>MOD(ROW(),2)=1</formula>
    </cfRule>
  </conditionalFormatting>
  <conditionalFormatting sqref="K239">
    <cfRule type="expression" dxfId="16" priority="13">
      <formula>MOD(ROW(),2)=1</formula>
    </cfRule>
  </conditionalFormatting>
  <conditionalFormatting sqref="D243:H243">
    <cfRule type="expression" dxfId="15" priority="11">
      <formula>MOD(ROW(),2)=1</formula>
    </cfRule>
  </conditionalFormatting>
  <conditionalFormatting sqref="I243:J243 L243:M243">
    <cfRule type="expression" dxfId="14" priority="12">
      <formula>MOD(ROW(),2)=1</formula>
    </cfRule>
  </conditionalFormatting>
  <conditionalFormatting sqref="D245:H245">
    <cfRule type="expression" dxfId="12" priority="8">
      <formula>MOD(ROW(),2)=1</formula>
    </cfRule>
  </conditionalFormatting>
  <conditionalFormatting sqref="I245:J245 L245:M245">
    <cfRule type="expression" dxfId="11" priority="9">
      <formula>MOD(ROW(),2)=1</formula>
    </cfRule>
  </conditionalFormatting>
  <conditionalFormatting sqref="K245">
    <cfRule type="expression" dxfId="10" priority="7">
      <formula>MOD(ROW(),2)=1</formula>
    </cfRule>
  </conditionalFormatting>
  <conditionalFormatting sqref="D247:H247">
    <cfRule type="expression" dxfId="9" priority="5">
      <formula>MOD(ROW(),2)=1</formula>
    </cfRule>
  </conditionalFormatting>
  <conditionalFormatting sqref="I247:J247 L247:M247">
    <cfRule type="expression" dxfId="8" priority="6">
      <formula>MOD(ROW(),2)=1</formula>
    </cfRule>
  </conditionalFormatting>
  <conditionalFormatting sqref="K247">
    <cfRule type="expression" dxfId="7" priority="4">
      <formula>MOD(ROW(),2)=1</formula>
    </cfRule>
  </conditionalFormatting>
  <conditionalFormatting sqref="D249:H249">
    <cfRule type="expression" dxfId="6" priority="2">
      <formula>MOD(ROW(),2)=1</formula>
    </cfRule>
  </conditionalFormatting>
  <conditionalFormatting sqref="I249:J249 L249:M249">
    <cfRule type="expression" dxfId="5" priority="3">
      <formula>MOD(ROW(),2)=1</formula>
    </cfRule>
  </conditionalFormatting>
  <pageMargins left="0.7" right="0.7" top="0.75" bottom="0.5" header="0.3" footer="0.3"/>
  <pageSetup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30CE-7061-42C5-96C4-0A2929DFF40B}">
  <dimension ref="A1:S193"/>
  <sheetViews>
    <sheetView topLeftCell="C158" zoomScaleNormal="100" workbookViewId="0">
      <selection activeCell="AG23" sqref="AG23"/>
    </sheetView>
  </sheetViews>
  <sheetFormatPr defaultColWidth="9.1796875" defaultRowHeight="14.5" x14ac:dyDescent="0.35"/>
  <cols>
    <col min="1" max="1" width="5" style="32" customWidth="1"/>
    <col min="2" max="2" width="5.453125" style="32" customWidth="1"/>
    <col min="3" max="3" width="68.453125" style="32" customWidth="1"/>
    <col min="4" max="8" width="0" style="32" hidden="1" customWidth="1"/>
    <col min="9" max="12" width="20.7265625" style="397" customWidth="1"/>
    <col min="13" max="13" width="0.81640625" style="397" customWidth="1"/>
    <col min="14" max="17" width="20.7265625" style="397" customWidth="1"/>
    <col min="18" max="18" width="9.1796875" style="397"/>
    <col min="19" max="16384" width="9.1796875" style="32"/>
  </cols>
  <sheetData>
    <row r="1" spans="1:19" ht="18.5" x14ac:dyDescent="0.35">
      <c r="A1" s="543" t="s">
        <v>576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</row>
    <row r="2" spans="1:19" ht="18.5" x14ac:dyDescent="0.35">
      <c r="A2" s="543" t="s">
        <v>577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</row>
    <row r="3" spans="1:19" ht="18.5" x14ac:dyDescent="0.35">
      <c r="A3" s="543" t="s">
        <v>578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</row>
    <row r="4" spans="1:19" ht="18.5" x14ac:dyDescent="0.35">
      <c r="A4" s="543" t="s">
        <v>579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</row>
    <row r="5" spans="1:19" ht="16" thickBot="1" x14ac:dyDescent="0.4">
      <c r="A5" s="122"/>
      <c r="B5" s="122"/>
      <c r="C5" s="123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9" ht="21" x14ac:dyDescent="0.5">
      <c r="A6" s="125"/>
      <c r="B6" s="125"/>
      <c r="C6" s="125"/>
      <c r="D6" s="547" t="s">
        <v>580</v>
      </c>
      <c r="E6" s="548"/>
      <c r="F6" s="548"/>
      <c r="G6" s="549"/>
      <c r="H6" s="103"/>
      <c r="I6" s="547" t="s">
        <v>581</v>
      </c>
      <c r="J6" s="548"/>
      <c r="K6" s="548"/>
      <c r="L6" s="549"/>
      <c r="M6" s="414"/>
      <c r="N6" s="544" t="s">
        <v>582</v>
      </c>
      <c r="O6" s="545"/>
      <c r="P6" s="545"/>
      <c r="Q6" s="546"/>
      <c r="R6" s="409"/>
    </row>
    <row r="7" spans="1:19" ht="32.25" customHeight="1" thickBot="1" x14ac:dyDescent="0.4">
      <c r="A7" s="126"/>
      <c r="B7" s="125"/>
      <c r="C7" s="125"/>
      <c r="D7" s="127" t="s">
        <v>583</v>
      </c>
      <c r="E7" s="128" t="s">
        <v>584</v>
      </c>
      <c r="F7" s="128" t="s">
        <v>585</v>
      </c>
      <c r="G7" s="129" t="s">
        <v>586</v>
      </c>
      <c r="H7" s="80"/>
      <c r="I7" s="415" t="s">
        <v>583</v>
      </c>
      <c r="J7" s="416" t="s">
        <v>587</v>
      </c>
      <c r="K7" s="417" t="s">
        <v>588</v>
      </c>
      <c r="L7" s="418" t="s">
        <v>589</v>
      </c>
      <c r="M7" s="20"/>
      <c r="N7" s="405" t="s">
        <v>583</v>
      </c>
      <c r="O7" s="398" t="s">
        <v>590</v>
      </c>
      <c r="P7" s="406" t="s">
        <v>938</v>
      </c>
      <c r="Q7" s="399" t="s">
        <v>939</v>
      </c>
      <c r="R7" s="409"/>
    </row>
    <row r="8" spans="1:19" x14ac:dyDescent="0.35">
      <c r="A8" s="250" t="s">
        <v>591</v>
      </c>
      <c r="B8" s="251"/>
      <c r="C8" s="252"/>
      <c r="D8" s="130"/>
      <c r="E8" s="131"/>
      <c r="F8" s="131"/>
      <c r="G8" s="261"/>
      <c r="H8" s="80"/>
      <c r="I8" s="130"/>
      <c r="J8" s="131"/>
      <c r="K8" s="131"/>
      <c r="L8" s="261"/>
      <c r="M8" s="20"/>
      <c r="N8" s="407"/>
      <c r="O8" s="400"/>
      <c r="P8" s="400"/>
      <c r="Q8" s="401"/>
      <c r="R8" s="409"/>
    </row>
    <row r="9" spans="1:19" x14ac:dyDescent="0.35">
      <c r="A9" s="253"/>
      <c r="B9" s="132" t="s">
        <v>592</v>
      </c>
      <c r="C9" s="114"/>
      <c r="D9" s="133"/>
      <c r="E9" s="115"/>
      <c r="F9" s="115"/>
      <c r="G9" s="114"/>
      <c r="H9" s="80"/>
      <c r="I9" s="140"/>
      <c r="J9" s="113"/>
      <c r="K9" s="113"/>
      <c r="L9" s="143"/>
      <c r="M9" s="20"/>
      <c r="N9" s="471"/>
      <c r="O9" s="404"/>
      <c r="P9" s="404"/>
      <c r="Q9" s="472"/>
      <c r="R9" s="409"/>
    </row>
    <row r="10" spans="1:19" x14ac:dyDescent="0.35">
      <c r="A10" s="253"/>
      <c r="B10" s="111"/>
      <c r="C10" s="254" t="s">
        <v>593</v>
      </c>
      <c r="D10" s="112" t="s">
        <v>40</v>
      </c>
      <c r="E10" s="113" t="s">
        <v>40</v>
      </c>
      <c r="F10" s="113" t="s">
        <v>40</v>
      </c>
      <c r="G10" s="114" t="s">
        <v>40</v>
      </c>
      <c r="H10" s="20"/>
      <c r="I10" s="112" t="s">
        <v>40</v>
      </c>
      <c r="J10" s="113" t="s">
        <v>40</v>
      </c>
      <c r="K10" s="113" t="s">
        <v>40</v>
      </c>
      <c r="L10" s="143" t="s">
        <v>40</v>
      </c>
      <c r="M10" s="20"/>
      <c r="N10" s="473" t="s">
        <v>40</v>
      </c>
      <c r="O10" s="469" t="s">
        <v>40</v>
      </c>
      <c r="P10" s="469" t="s">
        <v>40</v>
      </c>
      <c r="Q10" s="474" t="s">
        <v>40</v>
      </c>
      <c r="R10" s="409"/>
    </row>
    <row r="11" spans="1:19" x14ac:dyDescent="0.35">
      <c r="A11" s="133"/>
      <c r="B11" s="111"/>
      <c r="C11" s="254" t="s">
        <v>594</v>
      </c>
      <c r="D11" s="112">
        <v>500</v>
      </c>
      <c r="E11" s="118">
        <v>500</v>
      </c>
      <c r="F11" s="118">
        <v>500</v>
      </c>
      <c r="G11" s="114">
        <v>500</v>
      </c>
      <c r="H11" s="80"/>
      <c r="I11" s="112">
        <v>551</v>
      </c>
      <c r="J11" s="118">
        <v>551</v>
      </c>
      <c r="K11" s="118">
        <v>551</v>
      </c>
      <c r="L11" s="273">
        <v>551</v>
      </c>
      <c r="M11" s="20"/>
      <c r="N11" s="482">
        <v>568</v>
      </c>
      <c r="O11" s="410">
        <v>568</v>
      </c>
      <c r="P11" s="410">
        <v>568</v>
      </c>
      <c r="Q11" s="483">
        <v>568</v>
      </c>
      <c r="R11" s="409"/>
    </row>
    <row r="12" spans="1:19" x14ac:dyDescent="0.35">
      <c r="A12" s="133"/>
      <c r="B12" s="111"/>
      <c r="C12" s="254" t="s">
        <v>595</v>
      </c>
      <c r="D12" s="112">
        <v>250</v>
      </c>
      <c r="E12" s="112">
        <v>250</v>
      </c>
      <c r="F12" s="112">
        <v>250</v>
      </c>
      <c r="G12" s="262">
        <v>250</v>
      </c>
      <c r="H12" s="80"/>
      <c r="I12" s="112">
        <v>276</v>
      </c>
      <c r="J12" s="118">
        <v>276</v>
      </c>
      <c r="K12" s="118">
        <v>276</v>
      </c>
      <c r="L12" s="273">
        <v>276</v>
      </c>
      <c r="M12" s="20"/>
      <c r="N12" s="484">
        <v>284</v>
      </c>
      <c r="O12" s="485">
        <v>284</v>
      </c>
      <c r="P12" s="485">
        <v>284</v>
      </c>
      <c r="Q12" s="486">
        <v>284</v>
      </c>
      <c r="R12" s="409"/>
    </row>
    <row r="13" spans="1:19" x14ac:dyDescent="0.35">
      <c r="A13" s="133"/>
      <c r="B13" s="111"/>
      <c r="C13" s="254" t="s">
        <v>596</v>
      </c>
      <c r="D13" s="112" t="s">
        <v>597</v>
      </c>
      <c r="E13" s="118" t="s">
        <v>597</v>
      </c>
      <c r="F13" s="115" t="s">
        <v>597</v>
      </c>
      <c r="G13" s="114" t="s">
        <v>597</v>
      </c>
      <c r="H13" s="80"/>
      <c r="I13" s="112">
        <v>110</v>
      </c>
      <c r="J13" s="118">
        <v>110</v>
      </c>
      <c r="K13" s="118">
        <v>110</v>
      </c>
      <c r="L13" s="273">
        <v>110</v>
      </c>
      <c r="M13" s="20"/>
      <c r="N13" s="482">
        <v>113</v>
      </c>
      <c r="O13" s="410">
        <v>113</v>
      </c>
      <c r="P13" s="410">
        <v>113</v>
      </c>
      <c r="Q13" s="483">
        <v>113</v>
      </c>
      <c r="R13" s="409"/>
    </row>
    <row r="14" spans="1:19" ht="15" customHeight="1" x14ac:dyDescent="0.35">
      <c r="A14" s="133"/>
      <c r="B14" s="111"/>
      <c r="C14" s="254" t="s">
        <v>598</v>
      </c>
      <c r="D14" s="147" t="s">
        <v>361</v>
      </c>
      <c r="E14" s="134" t="s">
        <v>361</v>
      </c>
      <c r="F14" s="134" t="s">
        <v>361</v>
      </c>
      <c r="G14" s="263" t="s">
        <v>361</v>
      </c>
      <c r="H14" s="80"/>
      <c r="I14" s="516" t="s">
        <v>599</v>
      </c>
      <c r="J14" s="134" t="s">
        <v>599</v>
      </c>
      <c r="K14" s="134" t="s">
        <v>599</v>
      </c>
      <c r="L14" s="274" t="s">
        <v>599</v>
      </c>
      <c r="M14" s="20"/>
      <c r="N14" s="473" t="s">
        <v>599</v>
      </c>
      <c r="O14" s="465" t="s">
        <v>599</v>
      </c>
      <c r="P14" s="465" t="s">
        <v>599</v>
      </c>
      <c r="Q14" s="475" t="s">
        <v>599</v>
      </c>
      <c r="R14" s="409"/>
    </row>
    <row r="15" spans="1:19" x14ac:dyDescent="0.35">
      <c r="A15" s="133"/>
      <c r="B15" s="111" t="s">
        <v>600</v>
      </c>
      <c r="C15" s="254"/>
      <c r="D15" s="120"/>
      <c r="E15" s="121"/>
      <c r="F15" s="121"/>
      <c r="G15" s="135"/>
      <c r="H15" s="80"/>
      <c r="I15" s="120"/>
      <c r="J15" s="121"/>
      <c r="K15" s="121"/>
      <c r="L15" s="135"/>
      <c r="M15" s="20"/>
      <c r="N15" s="481">
        <v>0</v>
      </c>
      <c r="O15" s="408"/>
      <c r="P15" s="408"/>
      <c r="Q15" s="411"/>
      <c r="R15" s="409"/>
    </row>
    <row r="16" spans="1:19" x14ac:dyDescent="0.35">
      <c r="A16" s="253"/>
      <c r="B16" s="111"/>
      <c r="C16" s="254" t="s">
        <v>601</v>
      </c>
      <c r="D16" s="208">
        <v>185</v>
      </c>
      <c r="E16" s="209">
        <v>105</v>
      </c>
      <c r="F16" s="116">
        <v>80</v>
      </c>
      <c r="G16" s="135" t="s">
        <v>361</v>
      </c>
      <c r="H16" s="80"/>
      <c r="I16" s="517">
        <v>210</v>
      </c>
      <c r="J16" s="209">
        <v>179</v>
      </c>
      <c r="K16" s="209">
        <v>126</v>
      </c>
      <c r="L16" s="135" t="s">
        <v>361</v>
      </c>
      <c r="M16" s="20"/>
      <c r="N16" s="480">
        <v>216</v>
      </c>
      <c r="O16" s="464">
        <v>194</v>
      </c>
      <c r="P16" s="464">
        <v>130</v>
      </c>
      <c r="Q16" s="475" t="s">
        <v>361</v>
      </c>
      <c r="R16" s="409"/>
      <c r="S16" s="525"/>
    </row>
    <row r="17" spans="1:19" x14ac:dyDescent="0.35">
      <c r="A17" s="133"/>
      <c r="B17" s="111"/>
      <c r="C17" s="254" t="s">
        <v>602</v>
      </c>
      <c r="D17" s="208">
        <v>185</v>
      </c>
      <c r="E17" s="209">
        <v>105</v>
      </c>
      <c r="F17" s="209">
        <v>80</v>
      </c>
      <c r="G17" s="117">
        <v>80</v>
      </c>
      <c r="H17" s="80"/>
      <c r="I17" s="517">
        <v>210</v>
      </c>
      <c r="J17" s="209">
        <v>179</v>
      </c>
      <c r="K17" s="209">
        <v>126</v>
      </c>
      <c r="L17" s="272">
        <v>105</v>
      </c>
      <c r="M17" s="20"/>
      <c r="N17" s="481">
        <v>216</v>
      </c>
      <c r="O17" s="402">
        <v>194</v>
      </c>
      <c r="P17" s="402">
        <v>130</v>
      </c>
      <c r="Q17" s="403">
        <v>108</v>
      </c>
      <c r="R17" s="409"/>
      <c r="S17" s="525"/>
    </row>
    <row r="18" spans="1:19" x14ac:dyDescent="0.35">
      <c r="A18" s="133"/>
      <c r="B18" s="111"/>
      <c r="C18" s="254" t="s">
        <v>603</v>
      </c>
      <c r="D18" s="208">
        <v>27</v>
      </c>
      <c r="E18" s="209">
        <v>22</v>
      </c>
      <c r="F18" s="209">
        <v>13</v>
      </c>
      <c r="G18" s="117">
        <v>13</v>
      </c>
      <c r="H18" s="80"/>
      <c r="I18" s="517">
        <v>5</v>
      </c>
      <c r="J18" s="209">
        <v>5</v>
      </c>
      <c r="K18" s="209">
        <v>5</v>
      </c>
      <c r="L18" s="272">
        <v>5</v>
      </c>
      <c r="M18" s="20"/>
      <c r="N18" s="484">
        <v>5</v>
      </c>
      <c r="O18" s="485">
        <v>5</v>
      </c>
      <c r="P18" s="485">
        <v>5</v>
      </c>
      <c r="Q18" s="486">
        <v>5</v>
      </c>
      <c r="R18" s="409"/>
      <c r="S18" s="525"/>
    </row>
    <row r="19" spans="1:19" x14ac:dyDescent="0.35">
      <c r="A19" s="255"/>
      <c r="B19" s="111" t="s">
        <v>604</v>
      </c>
      <c r="C19" s="254"/>
      <c r="D19" s="112"/>
      <c r="E19" s="118"/>
      <c r="F19" s="22"/>
      <c r="G19" s="119"/>
      <c r="H19" s="80"/>
      <c r="I19" s="112"/>
      <c r="J19" s="118"/>
      <c r="K19" s="22"/>
      <c r="L19" s="119"/>
      <c r="M19" s="20"/>
      <c r="N19" s="471"/>
      <c r="O19" s="404"/>
      <c r="P19" s="404"/>
      <c r="Q19" s="472"/>
      <c r="R19" s="409"/>
      <c r="S19" s="525"/>
    </row>
    <row r="20" spans="1:19" x14ac:dyDescent="0.35">
      <c r="A20" s="255"/>
      <c r="B20" s="111"/>
      <c r="C20" s="254" t="s">
        <v>605</v>
      </c>
      <c r="D20" s="112">
        <v>1820</v>
      </c>
      <c r="E20" s="118" t="s">
        <v>606</v>
      </c>
      <c r="F20" s="22" t="s">
        <v>361</v>
      </c>
      <c r="G20" s="119" t="s">
        <v>361</v>
      </c>
      <c r="H20" s="80"/>
      <c r="I20" s="112">
        <v>2007</v>
      </c>
      <c r="J20" s="118">
        <v>2007</v>
      </c>
      <c r="K20" s="22" t="s">
        <v>361</v>
      </c>
      <c r="L20" s="119" t="s">
        <v>361</v>
      </c>
      <c r="M20" s="20"/>
      <c r="N20" s="484">
        <v>2067</v>
      </c>
      <c r="O20" s="485">
        <v>2067</v>
      </c>
      <c r="P20" s="469" t="s">
        <v>361</v>
      </c>
      <c r="Q20" s="474" t="s">
        <v>361</v>
      </c>
      <c r="R20" s="409"/>
      <c r="S20" s="525"/>
    </row>
    <row r="21" spans="1:19" ht="30" customHeight="1" x14ac:dyDescent="0.35">
      <c r="A21" s="255"/>
      <c r="B21" s="111"/>
      <c r="C21" s="285" t="s">
        <v>608</v>
      </c>
      <c r="D21" s="112" t="s">
        <v>609</v>
      </c>
      <c r="E21" s="118" t="s">
        <v>609</v>
      </c>
      <c r="F21" s="22" t="s">
        <v>609</v>
      </c>
      <c r="G21" s="119" t="s">
        <v>609</v>
      </c>
      <c r="H21" s="80"/>
      <c r="I21" s="112">
        <v>2359</v>
      </c>
      <c r="J21" s="209">
        <v>2359</v>
      </c>
      <c r="K21" s="209">
        <v>2359</v>
      </c>
      <c r="L21" s="272">
        <v>2359</v>
      </c>
      <c r="M21" s="419"/>
      <c r="N21" s="482">
        <v>2430</v>
      </c>
      <c r="O21" s="410">
        <v>2430</v>
      </c>
      <c r="P21" s="410">
        <v>2430</v>
      </c>
      <c r="Q21" s="483">
        <v>2430</v>
      </c>
      <c r="R21" s="409"/>
      <c r="S21" s="525"/>
    </row>
    <row r="22" spans="1:19" x14ac:dyDescent="0.35">
      <c r="A22" s="255"/>
      <c r="B22" s="111"/>
      <c r="C22" s="254" t="s">
        <v>610</v>
      </c>
      <c r="D22" s="112">
        <v>880</v>
      </c>
      <c r="E22" s="118">
        <v>880</v>
      </c>
      <c r="F22" s="22" t="s">
        <v>361</v>
      </c>
      <c r="G22" s="119" t="s">
        <v>361</v>
      </c>
      <c r="H22" s="80"/>
      <c r="I22" s="112">
        <v>970</v>
      </c>
      <c r="J22" s="118">
        <v>970</v>
      </c>
      <c r="K22" s="22" t="s">
        <v>361</v>
      </c>
      <c r="L22" s="119" t="s">
        <v>361</v>
      </c>
      <c r="M22" s="20"/>
      <c r="N22" s="484">
        <v>999</v>
      </c>
      <c r="O22" s="485">
        <v>999</v>
      </c>
      <c r="P22" s="469" t="s">
        <v>361</v>
      </c>
      <c r="Q22" s="474" t="s">
        <v>361</v>
      </c>
      <c r="R22" s="409"/>
      <c r="S22" s="525"/>
    </row>
    <row r="23" spans="1:19" x14ac:dyDescent="0.35">
      <c r="A23" s="255"/>
      <c r="B23" s="111" t="s">
        <v>611</v>
      </c>
      <c r="C23" s="254"/>
      <c r="D23" s="112"/>
      <c r="E23" s="118"/>
      <c r="F23" s="22"/>
      <c r="G23" s="119"/>
      <c r="H23" s="80"/>
      <c r="I23" s="112"/>
      <c r="J23" s="118"/>
      <c r="K23" s="22"/>
      <c r="L23" s="119"/>
      <c r="M23" s="20"/>
      <c r="N23" s="471"/>
      <c r="O23" s="404"/>
      <c r="P23" s="404"/>
      <c r="Q23" s="472"/>
      <c r="R23" s="409"/>
      <c r="S23" s="525"/>
    </row>
    <row r="24" spans="1:19" x14ac:dyDescent="0.35">
      <c r="A24" s="255"/>
      <c r="B24" s="111"/>
      <c r="C24" s="254" t="s">
        <v>612</v>
      </c>
      <c r="D24" s="112">
        <v>210</v>
      </c>
      <c r="E24" s="118" t="s">
        <v>613</v>
      </c>
      <c r="F24" s="22" t="s">
        <v>361</v>
      </c>
      <c r="G24" s="119" t="s">
        <v>361</v>
      </c>
      <c r="H24" s="80"/>
      <c r="I24" s="499">
        <v>232</v>
      </c>
      <c r="J24" s="209">
        <v>197</v>
      </c>
      <c r="K24" s="209">
        <v>139</v>
      </c>
      <c r="L24" s="502">
        <v>116</v>
      </c>
      <c r="M24" s="20"/>
      <c r="N24" s="480">
        <v>239</v>
      </c>
      <c r="O24" s="464">
        <v>215</v>
      </c>
      <c r="P24" s="464">
        <v>143</v>
      </c>
      <c r="Q24" s="463">
        <v>120</v>
      </c>
      <c r="R24" s="409"/>
      <c r="S24" s="525"/>
    </row>
    <row r="25" spans="1:19" x14ac:dyDescent="0.35">
      <c r="A25" s="255"/>
      <c r="B25" s="111"/>
      <c r="C25" s="254" t="s">
        <v>614</v>
      </c>
      <c r="D25" s="112">
        <v>420</v>
      </c>
      <c r="E25" s="118" t="s">
        <v>613</v>
      </c>
      <c r="F25" s="22" t="s">
        <v>361</v>
      </c>
      <c r="G25" s="119" t="s">
        <v>361</v>
      </c>
      <c r="H25" s="80"/>
      <c r="I25" s="498">
        <v>463</v>
      </c>
      <c r="J25" s="209">
        <v>394</v>
      </c>
      <c r="K25" s="209">
        <v>278</v>
      </c>
      <c r="L25" s="284">
        <v>232</v>
      </c>
      <c r="M25" s="20"/>
      <c r="N25" s="481">
        <v>477</v>
      </c>
      <c r="O25" s="402">
        <v>429</v>
      </c>
      <c r="P25" s="402">
        <v>286</v>
      </c>
      <c r="Q25" s="403">
        <v>239</v>
      </c>
      <c r="R25" s="409"/>
      <c r="S25" s="525"/>
    </row>
    <row r="26" spans="1:19" x14ac:dyDescent="0.35">
      <c r="A26" s="255"/>
      <c r="B26" s="111"/>
      <c r="C26" s="254" t="s">
        <v>615</v>
      </c>
      <c r="D26" s="112">
        <v>850</v>
      </c>
      <c r="E26" s="118" t="s">
        <v>613</v>
      </c>
      <c r="F26" s="22" t="s">
        <v>361</v>
      </c>
      <c r="G26" s="119" t="s">
        <v>361</v>
      </c>
      <c r="H26" s="80"/>
      <c r="I26" s="499">
        <v>938</v>
      </c>
      <c r="J26" s="209">
        <v>797</v>
      </c>
      <c r="K26" s="209">
        <v>563</v>
      </c>
      <c r="L26" s="502">
        <v>469</v>
      </c>
      <c r="M26" s="20"/>
      <c r="N26" s="480">
        <v>966</v>
      </c>
      <c r="O26" s="464">
        <v>869</v>
      </c>
      <c r="P26" s="464">
        <v>580</v>
      </c>
      <c r="Q26" s="463">
        <v>483</v>
      </c>
      <c r="R26" s="409"/>
      <c r="S26" s="525"/>
    </row>
    <row r="27" spans="1:19" x14ac:dyDescent="0.35">
      <c r="A27" s="255"/>
      <c r="B27" s="111"/>
      <c r="C27" s="254" t="s">
        <v>616</v>
      </c>
      <c r="D27" s="112">
        <v>230</v>
      </c>
      <c r="E27" s="118" t="s">
        <v>613</v>
      </c>
      <c r="F27" s="22" t="s">
        <v>617</v>
      </c>
      <c r="G27" s="119" t="s">
        <v>618</v>
      </c>
      <c r="H27" s="80"/>
      <c r="I27" s="498">
        <v>254</v>
      </c>
      <c r="J27" s="209">
        <v>216</v>
      </c>
      <c r="K27" s="209">
        <v>152</v>
      </c>
      <c r="L27" s="284">
        <v>127</v>
      </c>
      <c r="M27" s="20"/>
      <c r="N27" s="481">
        <v>262</v>
      </c>
      <c r="O27" s="402">
        <v>236</v>
      </c>
      <c r="P27" s="402">
        <v>157</v>
      </c>
      <c r="Q27" s="403">
        <v>131</v>
      </c>
      <c r="R27" s="409"/>
      <c r="S27" s="525"/>
    </row>
    <row r="28" spans="1:19" x14ac:dyDescent="0.35">
      <c r="A28" s="255"/>
      <c r="B28" s="111"/>
      <c r="C28" s="254" t="s">
        <v>619</v>
      </c>
      <c r="D28" s="112">
        <v>470</v>
      </c>
      <c r="E28" s="118" t="s">
        <v>613</v>
      </c>
      <c r="F28" s="22" t="s">
        <v>617</v>
      </c>
      <c r="G28" s="119" t="s">
        <v>618</v>
      </c>
      <c r="H28" s="80"/>
      <c r="I28" s="499">
        <v>519</v>
      </c>
      <c r="J28" s="209">
        <v>441</v>
      </c>
      <c r="K28" s="209">
        <v>311</v>
      </c>
      <c r="L28" s="502">
        <v>260</v>
      </c>
      <c r="M28" s="20"/>
      <c r="N28" s="480">
        <v>535</v>
      </c>
      <c r="O28" s="464">
        <v>482</v>
      </c>
      <c r="P28" s="464">
        <v>321</v>
      </c>
      <c r="Q28" s="463">
        <v>268</v>
      </c>
      <c r="R28" s="409"/>
      <c r="S28" s="525"/>
    </row>
    <row r="29" spans="1:19" x14ac:dyDescent="0.35">
      <c r="A29" s="255"/>
      <c r="B29" s="111"/>
      <c r="C29" s="254" t="s">
        <v>620</v>
      </c>
      <c r="D29" s="112">
        <v>930</v>
      </c>
      <c r="E29" s="118" t="s">
        <v>613</v>
      </c>
      <c r="F29" s="22" t="s">
        <v>617</v>
      </c>
      <c r="G29" s="119" t="s">
        <v>618</v>
      </c>
      <c r="H29" s="80"/>
      <c r="I29" s="498">
        <v>1026</v>
      </c>
      <c r="J29" s="209">
        <v>872</v>
      </c>
      <c r="K29" s="209">
        <v>616</v>
      </c>
      <c r="L29" s="284">
        <v>513</v>
      </c>
      <c r="M29" s="20"/>
      <c r="N29" s="481">
        <v>1057</v>
      </c>
      <c r="O29" s="402">
        <v>951</v>
      </c>
      <c r="P29" s="402">
        <v>634</v>
      </c>
      <c r="Q29" s="403">
        <v>529</v>
      </c>
      <c r="R29" s="409"/>
      <c r="S29" s="525"/>
    </row>
    <row r="30" spans="1:19" x14ac:dyDescent="0.35">
      <c r="A30" s="256"/>
      <c r="B30" s="138" t="s">
        <v>84</v>
      </c>
      <c r="C30" s="257"/>
      <c r="D30" s="34"/>
      <c r="E30" s="31"/>
      <c r="F30" s="31"/>
      <c r="G30" s="139"/>
      <c r="H30" s="80"/>
      <c r="I30" s="34"/>
      <c r="J30" s="31"/>
      <c r="K30" s="31"/>
      <c r="L30" s="139"/>
      <c r="M30" s="20"/>
      <c r="N30" s="477"/>
      <c r="O30" s="470"/>
      <c r="P30" s="470"/>
      <c r="Q30" s="478"/>
      <c r="R30" s="409"/>
    </row>
    <row r="31" spans="1:19" x14ac:dyDescent="0.35">
      <c r="A31" s="253"/>
      <c r="B31" s="115"/>
      <c r="C31" s="254" t="s">
        <v>621</v>
      </c>
      <c r="D31" s="120"/>
      <c r="E31" s="121"/>
      <c r="F31" s="121"/>
      <c r="G31" s="135"/>
      <c r="H31" s="80"/>
      <c r="I31" s="120"/>
      <c r="J31" s="121"/>
      <c r="K31" s="121"/>
      <c r="L31" s="135"/>
      <c r="M31" s="20"/>
      <c r="N31" s="476"/>
      <c r="O31" s="408"/>
      <c r="P31" s="408"/>
      <c r="Q31" s="411"/>
      <c r="R31" s="409"/>
    </row>
    <row r="32" spans="1:19" x14ac:dyDescent="0.35">
      <c r="A32" s="253"/>
      <c r="B32" s="115"/>
      <c r="C32" s="254" t="s">
        <v>622</v>
      </c>
      <c r="D32" s="120">
        <v>5.5</v>
      </c>
      <c r="E32" s="121">
        <v>5.5</v>
      </c>
      <c r="F32" s="121">
        <v>5.5</v>
      </c>
      <c r="G32" s="135">
        <v>5.5</v>
      </c>
      <c r="H32" s="80"/>
      <c r="I32" s="120">
        <v>6.1</v>
      </c>
      <c r="J32" s="121">
        <v>6.1</v>
      </c>
      <c r="K32" s="121">
        <v>6.1</v>
      </c>
      <c r="L32" s="135">
        <v>6.1</v>
      </c>
      <c r="M32" s="20"/>
      <c r="N32" s="479" t="s">
        <v>623</v>
      </c>
      <c r="O32" s="465" t="s">
        <v>623</v>
      </c>
      <c r="P32" s="465" t="s">
        <v>623</v>
      </c>
      <c r="Q32" s="475" t="s">
        <v>623</v>
      </c>
      <c r="R32" s="409"/>
    </row>
    <row r="33" spans="1:18" ht="21" customHeight="1" x14ac:dyDescent="0.35">
      <c r="A33" s="253"/>
      <c r="B33" s="115"/>
      <c r="C33" s="254" t="s">
        <v>624</v>
      </c>
      <c r="D33" s="120">
        <v>7.5</v>
      </c>
      <c r="E33" s="121">
        <v>7.5</v>
      </c>
      <c r="F33" s="121">
        <v>7.5</v>
      </c>
      <c r="G33" s="135">
        <v>7.5</v>
      </c>
      <c r="H33" s="80"/>
      <c r="I33" s="120" t="s">
        <v>625</v>
      </c>
      <c r="J33" s="121" t="s">
        <v>625</v>
      </c>
      <c r="K33" s="121" t="s">
        <v>625</v>
      </c>
      <c r="L33" s="135" t="s">
        <v>625</v>
      </c>
      <c r="M33" s="20"/>
      <c r="N33" s="476" t="s">
        <v>623</v>
      </c>
      <c r="O33" s="408" t="s">
        <v>623</v>
      </c>
      <c r="P33" s="408" t="s">
        <v>623</v>
      </c>
      <c r="Q33" s="411" t="s">
        <v>623</v>
      </c>
      <c r="R33" s="409"/>
    </row>
    <row r="34" spans="1:18" x14ac:dyDescent="0.35">
      <c r="A34" s="253"/>
      <c r="B34" s="115"/>
      <c r="C34" s="254" t="s">
        <v>626</v>
      </c>
      <c r="D34" s="120">
        <v>5.5</v>
      </c>
      <c r="E34" s="121">
        <v>5.5</v>
      </c>
      <c r="F34" s="121">
        <v>5.5</v>
      </c>
      <c r="G34" s="135">
        <v>5.5</v>
      </c>
      <c r="H34" s="80"/>
      <c r="I34" s="120">
        <v>6.1</v>
      </c>
      <c r="J34" s="121">
        <v>6.1</v>
      </c>
      <c r="K34" s="121">
        <v>6.1</v>
      </c>
      <c r="L34" s="135">
        <v>6.1</v>
      </c>
      <c r="M34" s="20"/>
      <c r="N34" s="480">
        <v>6.3</v>
      </c>
      <c r="O34" s="464">
        <v>6.3</v>
      </c>
      <c r="P34" s="464">
        <v>6.3</v>
      </c>
      <c r="Q34" s="463">
        <v>6.3</v>
      </c>
      <c r="R34" s="409"/>
    </row>
    <row r="35" spans="1:18" x14ac:dyDescent="0.35">
      <c r="A35" s="253"/>
      <c r="B35" s="115"/>
      <c r="C35" s="254" t="s">
        <v>627</v>
      </c>
      <c r="D35" s="120">
        <v>2.75</v>
      </c>
      <c r="E35" s="121">
        <v>2.75</v>
      </c>
      <c r="F35" s="121">
        <v>2.75</v>
      </c>
      <c r="G35" s="135">
        <v>2.75</v>
      </c>
      <c r="H35" s="80"/>
      <c r="I35" s="120">
        <v>3</v>
      </c>
      <c r="J35" s="121">
        <v>3</v>
      </c>
      <c r="K35" s="121">
        <v>3</v>
      </c>
      <c r="L35" s="135">
        <v>3</v>
      </c>
      <c r="M35" s="20"/>
      <c r="N35" s="481">
        <v>3.1</v>
      </c>
      <c r="O35" s="402">
        <v>3.1</v>
      </c>
      <c r="P35" s="402">
        <v>3.1</v>
      </c>
      <c r="Q35" s="403">
        <v>3.1</v>
      </c>
      <c r="R35" s="409"/>
    </row>
    <row r="36" spans="1:18" x14ac:dyDescent="0.35">
      <c r="A36" s="253"/>
      <c r="B36" s="115"/>
      <c r="C36" s="254" t="s">
        <v>628</v>
      </c>
      <c r="D36" s="120">
        <v>24</v>
      </c>
      <c r="E36" s="121">
        <v>24</v>
      </c>
      <c r="F36" s="121">
        <v>24</v>
      </c>
      <c r="G36" s="135">
        <v>24</v>
      </c>
      <c r="H36" s="80"/>
      <c r="I36" s="120">
        <v>26.5</v>
      </c>
      <c r="J36" s="121">
        <v>26.5</v>
      </c>
      <c r="K36" s="121">
        <v>26.5</v>
      </c>
      <c r="L36" s="135">
        <v>26.5</v>
      </c>
      <c r="M36" s="20"/>
      <c r="N36" s="480">
        <v>27.3</v>
      </c>
      <c r="O36" s="464">
        <v>27.3</v>
      </c>
      <c r="P36" s="464">
        <v>27.3</v>
      </c>
      <c r="Q36" s="463">
        <v>27.3</v>
      </c>
      <c r="R36" s="409"/>
    </row>
    <row r="37" spans="1:18" x14ac:dyDescent="0.35">
      <c r="A37" s="253"/>
      <c r="B37" s="115"/>
      <c r="C37" s="254" t="s">
        <v>629</v>
      </c>
      <c r="D37" s="120">
        <v>1.5</v>
      </c>
      <c r="E37" s="121">
        <v>1.5</v>
      </c>
      <c r="F37" s="121">
        <v>1.5</v>
      </c>
      <c r="G37" s="135">
        <v>1.5</v>
      </c>
      <c r="H37" s="80"/>
      <c r="I37" s="120">
        <v>1.7</v>
      </c>
      <c r="J37" s="121">
        <v>1.7</v>
      </c>
      <c r="K37" s="121">
        <v>1.7</v>
      </c>
      <c r="L37" s="135">
        <v>1.7</v>
      </c>
      <c r="M37" s="20"/>
      <c r="N37" s="481">
        <v>1.8</v>
      </c>
      <c r="O37" s="402">
        <v>1.8</v>
      </c>
      <c r="P37" s="402">
        <v>1.8</v>
      </c>
      <c r="Q37" s="403">
        <v>1.8</v>
      </c>
      <c r="R37" s="409"/>
    </row>
    <row r="38" spans="1:18" x14ac:dyDescent="0.35">
      <c r="A38" s="253"/>
      <c r="B38" s="115"/>
      <c r="C38" s="254" t="s">
        <v>630</v>
      </c>
      <c r="D38" s="120">
        <v>2.75</v>
      </c>
      <c r="E38" s="121">
        <v>2.75</v>
      </c>
      <c r="F38" s="121">
        <v>2.75</v>
      </c>
      <c r="G38" s="135">
        <v>2.75</v>
      </c>
      <c r="H38" s="80"/>
      <c r="I38" s="120">
        <v>3</v>
      </c>
      <c r="J38" s="121">
        <v>3</v>
      </c>
      <c r="K38" s="121">
        <v>3</v>
      </c>
      <c r="L38" s="135">
        <v>3</v>
      </c>
      <c r="M38" s="20"/>
      <c r="N38" s="480">
        <v>3.1</v>
      </c>
      <c r="O38" s="464">
        <v>3.1</v>
      </c>
      <c r="P38" s="464">
        <v>3.1</v>
      </c>
      <c r="Q38" s="463">
        <v>3.1</v>
      </c>
      <c r="R38" s="409"/>
    </row>
    <row r="39" spans="1:18" x14ac:dyDescent="0.35">
      <c r="A39" s="253"/>
      <c r="B39" s="115"/>
      <c r="C39" s="254" t="s">
        <v>631</v>
      </c>
      <c r="D39" s="120">
        <v>16.5</v>
      </c>
      <c r="E39" s="121">
        <v>16.5</v>
      </c>
      <c r="F39" s="121">
        <v>16.5</v>
      </c>
      <c r="G39" s="135">
        <v>16.5</v>
      </c>
      <c r="H39" s="80"/>
      <c r="I39" s="120">
        <v>18.2</v>
      </c>
      <c r="J39" s="121">
        <v>18.2</v>
      </c>
      <c r="K39" s="121">
        <v>18.2</v>
      </c>
      <c r="L39" s="135">
        <v>18.2</v>
      </c>
      <c r="M39" s="20"/>
      <c r="N39" s="481">
        <v>18.7</v>
      </c>
      <c r="O39" s="402">
        <v>18.7</v>
      </c>
      <c r="P39" s="402">
        <v>18.7</v>
      </c>
      <c r="Q39" s="403">
        <v>18.7</v>
      </c>
      <c r="R39" s="409"/>
    </row>
    <row r="40" spans="1:18" x14ac:dyDescent="0.35">
      <c r="A40" s="253"/>
      <c r="B40" s="115"/>
      <c r="C40" s="254" t="s">
        <v>632</v>
      </c>
      <c r="D40" s="120">
        <v>25</v>
      </c>
      <c r="E40" s="121">
        <v>25</v>
      </c>
      <c r="F40" s="121">
        <v>25</v>
      </c>
      <c r="G40" s="135">
        <v>25</v>
      </c>
      <c r="H40" s="80"/>
      <c r="I40" s="120">
        <v>27.6</v>
      </c>
      <c r="J40" s="121">
        <v>27.6</v>
      </c>
      <c r="K40" s="121">
        <v>27.6</v>
      </c>
      <c r="L40" s="135">
        <v>27.6</v>
      </c>
      <c r="M40" s="20"/>
      <c r="N40" s="480">
        <v>28.4</v>
      </c>
      <c r="O40" s="464">
        <v>28.4</v>
      </c>
      <c r="P40" s="464">
        <v>28.4</v>
      </c>
      <c r="Q40" s="463">
        <v>28.4</v>
      </c>
      <c r="R40" s="409"/>
    </row>
    <row r="41" spans="1:18" x14ac:dyDescent="0.35">
      <c r="A41" s="253"/>
      <c r="B41" s="115"/>
      <c r="C41" s="254" t="s">
        <v>633</v>
      </c>
      <c r="D41" s="120">
        <v>55.5</v>
      </c>
      <c r="E41" s="121">
        <v>55.5</v>
      </c>
      <c r="F41" s="121">
        <v>55.5</v>
      </c>
      <c r="G41" s="135">
        <v>55.5</v>
      </c>
      <c r="H41" s="80"/>
      <c r="I41" s="120">
        <v>61.2</v>
      </c>
      <c r="J41" s="121">
        <v>61.2</v>
      </c>
      <c r="K41" s="121">
        <v>61.2</v>
      </c>
      <c r="L41" s="135">
        <v>61.2</v>
      </c>
      <c r="M41" s="20"/>
      <c r="N41" s="481">
        <v>63</v>
      </c>
      <c r="O41" s="402">
        <v>63</v>
      </c>
      <c r="P41" s="402">
        <v>63</v>
      </c>
      <c r="Q41" s="403">
        <v>63</v>
      </c>
      <c r="R41" s="409"/>
    </row>
    <row r="42" spans="1:18" x14ac:dyDescent="0.35">
      <c r="A42" s="253"/>
      <c r="B42" s="115"/>
      <c r="C42" s="254" t="s">
        <v>634</v>
      </c>
      <c r="D42" s="120">
        <v>10</v>
      </c>
      <c r="E42" s="121">
        <v>10</v>
      </c>
      <c r="F42" s="121">
        <v>10</v>
      </c>
      <c r="G42" s="135">
        <v>10</v>
      </c>
      <c r="H42" s="80"/>
      <c r="I42" s="120">
        <v>11</v>
      </c>
      <c r="J42" s="121">
        <v>11</v>
      </c>
      <c r="K42" s="121">
        <v>11</v>
      </c>
      <c r="L42" s="135">
        <v>11</v>
      </c>
      <c r="M42" s="20"/>
      <c r="N42" s="480">
        <v>11.3</v>
      </c>
      <c r="O42" s="464">
        <v>11.3</v>
      </c>
      <c r="P42" s="464">
        <v>11.3</v>
      </c>
      <c r="Q42" s="463">
        <v>11.3</v>
      </c>
      <c r="R42" s="409"/>
    </row>
    <row r="43" spans="1:18" x14ac:dyDescent="0.35">
      <c r="A43" s="253"/>
      <c r="B43" s="115"/>
      <c r="C43" s="254" t="s">
        <v>635</v>
      </c>
      <c r="D43" s="120">
        <v>136.5</v>
      </c>
      <c r="E43" s="121">
        <v>136.5</v>
      </c>
      <c r="F43" s="121">
        <v>136.5</v>
      </c>
      <c r="G43" s="135">
        <v>136.5</v>
      </c>
      <c r="H43" s="80"/>
      <c r="I43" s="120">
        <v>150</v>
      </c>
      <c r="J43" s="121">
        <v>150</v>
      </c>
      <c r="K43" s="121">
        <v>150</v>
      </c>
      <c r="L43" s="135">
        <v>150</v>
      </c>
      <c r="M43" s="20"/>
      <c r="N43" s="481">
        <v>154.5</v>
      </c>
      <c r="O43" s="402">
        <v>154.5</v>
      </c>
      <c r="P43" s="402">
        <v>154.5</v>
      </c>
      <c r="Q43" s="403">
        <v>154.5</v>
      </c>
      <c r="R43" s="409"/>
    </row>
    <row r="44" spans="1:18" x14ac:dyDescent="0.35">
      <c r="A44" s="253"/>
      <c r="B44" s="115"/>
      <c r="C44" s="254" t="s">
        <v>636</v>
      </c>
      <c r="D44" s="120">
        <v>89.5</v>
      </c>
      <c r="E44" s="121">
        <v>89.5</v>
      </c>
      <c r="F44" s="121">
        <v>89.5</v>
      </c>
      <c r="G44" s="135">
        <v>89.5</v>
      </c>
      <c r="H44" s="80"/>
      <c r="I44" s="120">
        <v>98.7</v>
      </c>
      <c r="J44" s="121">
        <v>98.7</v>
      </c>
      <c r="K44" s="121">
        <v>98.7</v>
      </c>
      <c r="L44" s="135">
        <v>98.7</v>
      </c>
      <c r="M44" s="20"/>
      <c r="N44" s="480">
        <v>101.7</v>
      </c>
      <c r="O44" s="464">
        <v>101.7</v>
      </c>
      <c r="P44" s="464">
        <v>101.7</v>
      </c>
      <c r="Q44" s="463">
        <v>101.7</v>
      </c>
      <c r="R44" s="409"/>
    </row>
    <row r="45" spans="1:18" x14ac:dyDescent="0.35">
      <c r="A45" s="253"/>
      <c r="B45" s="115"/>
      <c r="C45" s="254" t="s">
        <v>637</v>
      </c>
      <c r="D45" s="120">
        <v>26.5</v>
      </c>
      <c r="E45" s="121">
        <v>26.5</v>
      </c>
      <c r="F45" s="121">
        <v>26.5</v>
      </c>
      <c r="G45" s="135">
        <v>26.5</v>
      </c>
      <c r="H45" s="80"/>
      <c r="I45" s="120">
        <v>29.2</v>
      </c>
      <c r="J45" s="121">
        <v>29.2</v>
      </c>
      <c r="K45" s="121">
        <v>29.2</v>
      </c>
      <c r="L45" s="135">
        <v>29.2</v>
      </c>
      <c r="M45" s="20"/>
      <c r="N45" s="481">
        <v>30.1</v>
      </c>
      <c r="O45" s="402">
        <v>30.1</v>
      </c>
      <c r="P45" s="402">
        <v>30.1</v>
      </c>
      <c r="Q45" s="403">
        <v>30.1</v>
      </c>
      <c r="R45" s="409"/>
    </row>
    <row r="46" spans="1:18" x14ac:dyDescent="0.35">
      <c r="A46" s="253"/>
      <c r="B46" s="115"/>
      <c r="C46" s="254" t="s">
        <v>638</v>
      </c>
      <c r="D46" s="120">
        <v>11.5</v>
      </c>
      <c r="E46" s="121">
        <v>11.5</v>
      </c>
      <c r="F46" s="121">
        <v>11.5</v>
      </c>
      <c r="G46" s="135">
        <v>11.5</v>
      </c>
      <c r="H46" s="80"/>
      <c r="I46" s="120">
        <v>12.7</v>
      </c>
      <c r="J46" s="121">
        <v>12.7</v>
      </c>
      <c r="K46" s="121">
        <v>12.7</v>
      </c>
      <c r="L46" s="135">
        <v>12.7</v>
      </c>
      <c r="M46" s="20"/>
      <c r="N46" s="480">
        <v>13.1</v>
      </c>
      <c r="O46" s="464">
        <v>13.1</v>
      </c>
      <c r="P46" s="464">
        <v>13.1</v>
      </c>
      <c r="Q46" s="463">
        <v>13.1</v>
      </c>
      <c r="R46" s="409"/>
    </row>
    <row r="47" spans="1:18" x14ac:dyDescent="0.35">
      <c r="A47" s="253"/>
      <c r="B47" s="115"/>
      <c r="C47" s="254" t="s">
        <v>639</v>
      </c>
      <c r="D47" s="120"/>
      <c r="E47" s="121"/>
      <c r="F47" s="121"/>
      <c r="G47" s="135"/>
      <c r="H47" s="80"/>
      <c r="I47" s="120">
        <v>300</v>
      </c>
      <c r="J47" s="121">
        <v>300</v>
      </c>
      <c r="K47" s="121">
        <v>300</v>
      </c>
      <c r="L47" s="135">
        <v>300</v>
      </c>
      <c r="M47" s="20"/>
      <c r="N47" s="526">
        <v>300</v>
      </c>
      <c r="O47" s="527">
        <v>300</v>
      </c>
      <c r="P47" s="527">
        <v>300</v>
      </c>
      <c r="Q47" s="528">
        <v>300</v>
      </c>
      <c r="R47" s="409"/>
    </row>
    <row r="48" spans="1:18" x14ac:dyDescent="0.35">
      <c r="A48" s="253"/>
      <c r="B48" s="115"/>
      <c r="C48" s="254" t="s">
        <v>640</v>
      </c>
      <c r="D48" s="120"/>
      <c r="E48" s="121"/>
      <c r="F48" s="121"/>
      <c r="G48" s="135"/>
      <c r="H48" s="80"/>
      <c r="I48" s="120">
        <v>50</v>
      </c>
      <c r="J48" s="121">
        <v>50</v>
      </c>
      <c r="K48" s="121">
        <v>50</v>
      </c>
      <c r="L48" s="135">
        <v>50</v>
      </c>
      <c r="M48" s="20"/>
      <c r="N48" s="529">
        <v>50</v>
      </c>
      <c r="O48" s="530">
        <v>50</v>
      </c>
      <c r="P48" s="530">
        <v>50</v>
      </c>
      <c r="Q48" s="531">
        <v>50</v>
      </c>
      <c r="R48" s="409"/>
    </row>
    <row r="49" spans="1:19" ht="36.75" customHeight="1" x14ac:dyDescent="0.35">
      <c r="A49" s="253"/>
      <c r="B49" s="115"/>
      <c r="C49" s="254" t="s">
        <v>641</v>
      </c>
      <c r="D49" s="120">
        <v>25</v>
      </c>
      <c r="E49" s="121">
        <v>25</v>
      </c>
      <c r="F49" s="121">
        <v>25</v>
      </c>
      <c r="G49" s="135">
        <v>25</v>
      </c>
      <c r="H49" s="80"/>
      <c r="I49" s="120" t="s">
        <v>642</v>
      </c>
      <c r="J49" s="121" t="s">
        <v>642</v>
      </c>
      <c r="K49" s="121" t="s">
        <v>642</v>
      </c>
      <c r="L49" s="135" t="s">
        <v>642</v>
      </c>
      <c r="M49" s="20"/>
      <c r="N49" s="476" t="s">
        <v>642</v>
      </c>
      <c r="O49" s="408" t="s">
        <v>642</v>
      </c>
      <c r="P49" s="408" t="s">
        <v>642</v>
      </c>
      <c r="Q49" s="411" t="s">
        <v>642</v>
      </c>
      <c r="R49" s="409"/>
    </row>
    <row r="50" spans="1:19" x14ac:dyDescent="0.35">
      <c r="A50" s="258" t="s">
        <v>643</v>
      </c>
      <c r="B50" s="138"/>
      <c r="C50" s="385"/>
      <c r="D50" s="34"/>
      <c r="E50" s="31"/>
      <c r="F50" s="31"/>
      <c r="G50" s="139"/>
      <c r="H50" s="80"/>
      <c r="I50" s="34"/>
      <c r="J50" s="31"/>
      <c r="K50" s="31"/>
      <c r="L50" s="139"/>
      <c r="M50" s="420"/>
      <c r="N50" s="477"/>
      <c r="O50" s="470"/>
      <c r="P50" s="470"/>
      <c r="Q50" s="478"/>
      <c r="R50" s="409"/>
    </row>
    <row r="51" spans="1:19" x14ac:dyDescent="0.35">
      <c r="A51" s="253"/>
      <c r="B51" s="132" t="s">
        <v>644</v>
      </c>
      <c r="C51" s="254"/>
      <c r="D51" s="120"/>
      <c r="E51" s="121"/>
      <c r="F51" s="121"/>
      <c r="G51" s="135"/>
      <c r="H51" s="80"/>
      <c r="I51" s="120"/>
      <c r="J51" s="121"/>
      <c r="K51" s="121"/>
      <c r="L51" s="135"/>
      <c r="M51" s="20"/>
      <c r="N51" s="481"/>
      <c r="O51" s="402"/>
      <c r="P51" s="402"/>
      <c r="Q51" s="403"/>
      <c r="R51" s="409"/>
    </row>
    <row r="52" spans="1:19" x14ac:dyDescent="0.35">
      <c r="A52" s="253"/>
      <c r="B52" s="138"/>
      <c r="C52" s="254" t="s">
        <v>645</v>
      </c>
      <c r="D52" s="120">
        <v>17.75</v>
      </c>
      <c r="E52" s="121">
        <v>17.75</v>
      </c>
      <c r="F52" s="121">
        <v>17.75</v>
      </c>
      <c r="G52" s="135">
        <v>17.75</v>
      </c>
      <c r="H52" s="80"/>
      <c r="I52" s="120">
        <v>19.5</v>
      </c>
      <c r="J52" s="121">
        <v>19.5</v>
      </c>
      <c r="K52" s="121">
        <v>19.5</v>
      </c>
      <c r="L52" s="135">
        <v>19.5</v>
      </c>
      <c r="M52" s="20"/>
      <c r="N52" s="480">
        <v>20.100000000000001</v>
      </c>
      <c r="O52" s="464">
        <v>20.100000000000001</v>
      </c>
      <c r="P52" s="464">
        <v>20.100000000000001</v>
      </c>
      <c r="Q52" s="463">
        <v>20.100000000000001</v>
      </c>
      <c r="R52" s="409"/>
    </row>
    <row r="53" spans="1:19" x14ac:dyDescent="0.35">
      <c r="A53" s="253"/>
      <c r="B53" s="138"/>
      <c r="C53" s="254" t="s">
        <v>646</v>
      </c>
      <c r="D53" s="120">
        <v>17.75</v>
      </c>
      <c r="E53" s="121">
        <v>17.75</v>
      </c>
      <c r="F53" s="121">
        <v>17.75</v>
      </c>
      <c r="G53" s="135">
        <v>17.75</v>
      </c>
      <c r="H53" s="80"/>
      <c r="I53" s="120">
        <v>19.5</v>
      </c>
      <c r="J53" s="121">
        <v>19.5</v>
      </c>
      <c r="K53" s="121">
        <v>19.5</v>
      </c>
      <c r="L53" s="135">
        <v>19.5</v>
      </c>
      <c r="M53" s="20"/>
      <c r="N53" s="481">
        <v>20.100000000000001</v>
      </c>
      <c r="O53" s="402">
        <v>20.100000000000001</v>
      </c>
      <c r="P53" s="402">
        <v>20.100000000000001</v>
      </c>
      <c r="Q53" s="403">
        <v>20.100000000000001</v>
      </c>
      <c r="R53" s="409"/>
    </row>
    <row r="54" spans="1:19" x14ac:dyDescent="0.35">
      <c r="A54" s="253"/>
      <c r="B54" s="138"/>
      <c r="C54" s="254" t="s">
        <v>647</v>
      </c>
      <c r="D54" s="120">
        <v>17.75</v>
      </c>
      <c r="E54" s="121">
        <v>17.75</v>
      </c>
      <c r="F54" s="121">
        <v>17.75</v>
      </c>
      <c r="G54" s="135">
        <v>17.75</v>
      </c>
      <c r="H54" s="80"/>
      <c r="I54" s="120">
        <v>19.5</v>
      </c>
      <c r="J54" s="121">
        <v>19.5</v>
      </c>
      <c r="K54" s="121">
        <v>19.5</v>
      </c>
      <c r="L54" s="135">
        <v>19.5</v>
      </c>
      <c r="M54" s="20"/>
      <c r="N54" s="480">
        <v>20.100000000000001</v>
      </c>
      <c r="O54" s="464">
        <v>20.100000000000001</v>
      </c>
      <c r="P54" s="464">
        <v>20.100000000000001</v>
      </c>
      <c r="Q54" s="463">
        <v>20.100000000000001</v>
      </c>
      <c r="R54" s="409"/>
    </row>
    <row r="55" spans="1:19" x14ac:dyDescent="0.35">
      <c r="A55" s="253"/>
      <c r="B55" s="138"/>
      <c r="C55" s="254" t="s">
        <v>648</v>
      </c>
      <c r="D55" s="120">
        <v>15</v>
      </c>
      <c r="E55" s="121">
        <v>15</v>
      </c>
      <c r="F55" s="121">
        <v>15</v>
      </c>
      <c r="G55" s="135">
        <v>15</v>
      </c>
      <c r="H55" s="80"/>
      <c r="I55" s="120">
        <v>16.600000000000001</v>
      </c>
      <c r="J55" s="121">
        <v>16.600000000000001</v>
      </c>
      <c r="K55" s="121">
        <v>16.600000000000001</v>
      </c>
      <c r="L55" s="135">
        <v>16.600000000000001</v>
      </c>
      <c r="M55" s="20"/>
      <c r="N55" s="481">
        <v>17.100000000000001</v>
      </c>
      <c r="O55" s="402">
        <v>17.100000000000001</v>
      </c>
      <c r="P55" s="402">
        <v>17.100000000000001</v>
      </c>
      <c r="Q55" s="403">
        <v>17.100000000000001</v>
      </c>
      <c r="R55" s="409"/>
    </row>
    <row r="56" spans="1:19" x14ac:dyDescent="0.35">
      <c r="A56" s="253"/>
      <c r="B56" s="111"/>
      <c r="C56" s="254" t="s">
        <v>649</v>
      </c>
      <c r="D56" s="120">
        <v>14.5</v>
      </c>
      <c r="E56" s="121">
        <v>14.5</v>
      </c>
      <c r="F56" s="121">
        <v>14.5</v>
      </c>
      <c r="G56" s="135">
        <v>14.5</v>
      </c>
      <c r="H56" s="80"/>
      <c r="I56" s="120">
        <v>16</v>
      </c>
      <c r="J56" s="121">
        <v>16</v>
      </c>
      <c r="K56" s="121">
        <v>16</v>
      </c>
      <c r="L56" s="135">
        <v>16</v>
      </c>
      <c r="M56" s="20"/>
      <c r="N56" s="480">
        <v>16.5</v>
      </c>
      <c r="O56" s="464">
        <v>16.5</v>
      </c>
      <c r="P56" s="464">
        <v>16.5</v>
      </c>
      <c r="Q56" s="463">
        <v>16.5</v>
      </c>
      <c r="R56" s="409"/>
    </row>
    <row r="57" spans="1:19" x14ac:dyDescent="0.35">
      <c r="A57" s="253"/>
      <c r="B57" s="138"/>
      <c r="C57" s="254" t="s">
        <v>650</v>
      </c>
      <c r="D57" s="120">
        <v>28</v>
      </c>
      <c r="E57" s="121">
        <v>28</v>
      </c>
      <c r="F57" s="121">
        <v>28</v>
      </c>
      <c r="G57" s="135">
        <v>28</v>
      </c>
      <c r="H57" s="80"/>
      <c r="I57" s="120">
        <v>30.9</v>
      </c>
      <c r="J57" s="121">
        <v>30.9</v>
      </c>
      <c r="K57" s="121">
        <v>30.9</v>
      </c>
      <c r="L57" s="135">
        <v>30.9</v>
      </c>
      <c r="M57" s="20"/>
      <c r="N57" s="481">
        <v>31.8</v>
      </c>
      <c r="O57" s="402">
        <v>31.8</v>
      </c>
      <c r="P57" s="402">
        <v>31.8</v>
      </c>
      <c r="Q57" s="403">
        <v>31.8</v>
      </c>
      <c r="R57" s="409"/>
    </row>
    <row r="58" spans="1:19" x14ac:dyDescent="0.35">
      <c r="A58" s="253"/>
      <c r="B58" s="111"/>
      <c r="C58" s="254" t="s">
        <v>651</v>
      </c>
      <c r="D58" s="120">
        <v>28</v>
      </c>
      <c r="E58" s="121">
        <v>28</v>
      </c>
      <c r="F58" s="121">
        <v>28</v>
      </c>
      <c r="G58" s="135">
        <v>28</v>
      </c>
      <c r="H58" s="80"/>
      <c r="I58" s="120">
        <v>30.9</v>
      </c>
      <c r="J58" s="121">
        <v>30.9</v>
      </c>
      <c r="K58" s="121">
        <v>30.9</v>
      </c>
      <c r="L58" s="135">
        <v>30.9</v>
      </c>
      <c r="M58" s="20"/>
      <c r="N58" s="480">
        <v>31.8</v>
      </c>
      <c r="O58" s="464">
        <v>31.8</v>
      </c>
      <c r="P58" s="464">
        <v>31.8</v>
      </c>
      <c r="Q58" s="463">
        <v>31.8</v>
      </c>
      <c r="R58" s="409"/>
    </row>
    <row r="59" spans="1:19" x14ac:dyDescent="0.35">
      <c r="A59" s="253"/>
      <c r="B59" s="138"/>
      <c r="C59" s="254" t="s">
        <v>652</v>
      </c>
      <c r="D59" s="120">
        <v>28</v>
      </c>
      <c r="E59" s="121">
        <v>28</v>
      </c>
      <c r="F59" s="121">
        <v>28</v>
      </c>
      <c r="G59" s="135">
        <v>28</v>
      </c>
      <c r="H59" s="80"/>
      <c r="I59" s="120">
        <v>30.9</v>
      </c>
      <c r="J59" s="121">
        <v>30.9</v>
      </c>
      <c r="K59" s="121">
        <v>30.9</v>
      </c>
      <c r="L59" s="135">
        <v>30.9</v>
      </c>
      <c r="M59" s="20"/>
      <c r="N59" s="481">
        <v>31.8</v>
      </c>
      <c r="O59" s="402">
        <v>31.8</v>
      </c>
      <c r="P59" s="402">
        <v>31.8</v>
      </c>
      <c r="Q59" s="403">
        <v>31.8</v>
      </c>
      <c r="R59" s="409"/>
    </row>
    <row r="60" spans="1:19" x14ac:dyDescent="0.35">
      <c r="A60" s="253"/>
      <c r="B60" s="111"/>
      <c r="C60" s="254" t="s">
        <v>653</v>
      </c>
      <c r="D60" s="120">
        <v>23.5</v>
      </c>
      <c r="E60" s="121">
        <v>23.5</v>
      </c>
      <c r="F60" s="121">
        <v>23.5</v>
      </c>
      <c r="G60" s="135">
        <v>23.5</v>
      </c>
      <c r="H60" s="80"/>
      <c r="I60" s="120">
        <v>25.9</v>
      </c>
      <c r="J60" s="121">
        <v>25.9</v>
      </c>
      <c r="K60" s="121">
        <v>25.9</v>
      </c>
      <c r="L60" s="135">
        <v>25.9</v>
      </c>
      <c r="M60" s="20"/>
      <c r="N60" s="479" t="s">
        <v>361</v>
      </c>
      <c r="O60" s="465" t="s">
        <v>361</v>
      </c>
      <c r="P60" s="465" t="s">
        <v>361</v>
      </c>
      <c r="Q60" s="475" t="s">
        <v>361</v>
      </c>
      <c r="R60" s="409"/>
    </row>
    <row r="61" spans="1:19" x14ac:dyDescent="0.35">
      <c r="A61" s="253"/>
      <c r="B61" s="138"/>
      <c r="C61" s="254" t="s">
        <v>654</v>
      </c>
      <c r="D61" s="120">
        <v>23.5</v>
      </c>
      <c r="E61" s="121">
        <v>23.5</v>
      </c>
      <c r="F61" s="121">
        <v>23.5</v>
      </c>
      <c r="G61" s="135">
        <v>23.5</v>
      </c>
      <c r="H61" s="80"/>
      <c r="I61" s="120">
        <v>25.9</v>
      </c>
      <c r="J61" s="121">
        <v>25.9</v>
      </c>
      <c r="K61" s="121">
        <v>25.9</v>
      </c>
      <c r="L61" s="135">
        <v>25.9</v>
      </c>
      <c r="M61" s="20"/>
      <c r="N61" s="481">
        <v>26.7</v>
      </c>
      <c r="O61" s="402">
        <v>26.7</v>
      </c>
      <c r="P61" s="402">
        <v>26.7</v>
      </c>
      <c r="Q61" s="403">
        <v>26.7</v>
      </c>
      <c r="R61" s="409"/>
    </row>
    <row r="62" spans="1:19" x14ac:dyDescent="0.35">
      <c r="A62" s="253"/>
      <c r="B62" s="111"/>
      <c r="C62" s="254" t="s">
        <v>655</v>
      </c>
      <c r="D62" s="120">
        <v>22.75</v>
      </c>
      <c r="E62" s="121">
        <v>22.75</v>
      </c>
      <c r="F62" s="121">
        <v>22.75</v>
      </c>
      <c r="G62" s="135">
        <v>22.75</v>
      </c>
      <c r="H62" s="80"/>
      <c r="I62" s="120">
        <v>25.1</v>
      </c>
      <c r="J62" s="121">
        <v>25.1</v>
      </c>
      <c r="K62" s="121">
        <v>25.1</v>
      </c>
      <c r="L62" s="135">
        <v>25.1</v>
      </c>
      <c r="M62" s="20"/>
      <c r="N62" s="480">
        <v>25.9</v>
      </c>
      <c r="O62" s="464">
        <v>25.9</v>
      </c>
      <c r="P62" s="464">
        <v>25.9</v>
      </c>
      <c r="Q62" s="463">
        <v>25.9</v>
      </c>
      <c r="R62" s="409"/>
    </row>
    <row r="63" spans="1:19" x14ac:dyDescent="0.35">
      <c r="A63" s="253"/>
      <c r="B63" s="138"/>
      <c r="C63" s="254" t="s">
        <v>656</v>
      </c>
      <c r="D63" s="120">
        <v>26.5</v>
      </c>
      <c r="E63" s="121">
        <v>26.5</v>
      </c>
      <c r="F63" s="121">
        <v>26.5</v>
      </c>
      <c r="G63" s="135">
        <v>26.5</v>
      </c>
      <c r="H63" s="80"/>
      <c r="I63" s="120">
        <v>29.2</v>
      </c>
      <c r="J63" s="121">
        <v>29.2</v>
      </c>
      <c r="K63" s="121">
        <v>29.2</v>
      </c>
      <c r="L63" s="135">
        <v>29.2</v>
      </c>
      <c r="M63" s="20"/>
      <c r="N63" s="481">
        <v>30.1</v>
      </c>
      <c r="O63" s="402">
        <v>30.1</v>
      </c>
      <c r="P63" s="402">
        <v>30.1</v>
      </c>
      <c r="Q63" s="403">
        <v>30.1</v>
      </c>
      <c r="R63" s="409"/>
      <c r="S63" s="525"/>
    </row>
    <row r="64" spans="1:19" x14ac:dyDescent="0.35">
      <c r="A64" s="253"/>
      <c r="B64" s="111"/>
      <c r="C64" s="254" t="s">
        <v>657</v>
      </c>
      <c r="D64" s="120" t="s">
        <v>361</v>
      </c>
      <c r="E64" s="121" t="s">
        <v>361</v>
      </c>
      <c r="F64" s="121" t="s">
        <v>361</v>
      </c>
      <c r="G64" s="135" t="s">
        <v>361</v>
      </c>
      <c r="H64" s="80"/>
      <c r="I64" s="120" t="s">
        <v>658</v>
      </c>
      <c r="J64" s="121" t="s">
        <v>625</v>
      </c>
      <c r="K64" s="121" t="s">
        <v>625</v>
      </c>
      <c r="L64" s="135" t="s">
        <v>625</v>
      </c>
      <c r="M64" s="20"/>
      <c r="N64" s="479" t="s">
        <v>625</v>
      </c>
      <c r="O64" s="465" t="s">
        <v>625</v>
      </c>
      <c r="P64" s="465" t="s">
        <v>625</v>
      </c>
      <c r="Q64" s="475" t="s">
        <v>625</v>
      </c>
      <c r="R64" s="409"/>
      <c r="S64" s="525"/>
    </row>
    <row r="65" spans="1:19" x14ac:dyDescent="0.35">
      <c r="A65" s="253"/>
      <c r="B65" s="138"/>
      <c r="C65" s="254" t="s">
        <v>659</v>
      </c>
      <c r="D65" s="120">
        <v>50</v>
      </c>
      <c r="E65" s="210">
        <v>50</v>
      </c>
      <c r="F65" s="210">
        <v>50</v>
      </c>
      <c r="G65" s="264">
        <v>50</v>
      </c>
      <c r="H65" s="80"/>
      <c r="I65" s="120">
        <v>55.1</v>
      </c>
      <c r="J65" s="121">
        <v>55.1</v>
      </c>
      <c r="K65" s="121">
        <v>55.1</v>
      </c>
      <c r="L65" s="135">
        <v>55.1</v>
      </c>
      <c r="M65" s="20"/>
      <c r="N65" s="481">
        <v>56.8</v>
      </c>
      <c r="O65" s="402">
        <v>56.8</v>
      </c>
      <c r="P65" s="402">
        <v>56.8</v>
      </c>
      <c r="Q65" s="403">
        <v>56.8</v>
      </c>
      <c r="R65" s="409"/>
      <c r="S65" s="525"/>
    </row>
    <row r="66" spans="1:19" x14ac:dyDescent="0.35">
      <c r="A66" s="253"/>
      <c r="B66" s="111"/>
      <c r="C66" s="254" t="s">
        <v>660</v>
      </c>
      <c r="D66" s="35" t="s">
        <v>661</v>
      </c>
      <c r="E66" s="35" t="s">
        <v>661</v>
      </c>
      <c r="F66" s="35" t="s">
        <v>661</v>
      </c>
      <c r="G66" s="35" t="s">
        <v>661</v>
      </c>
      <c r="H66" s="80"/>
      <c r="I66" s="506" t="s">
        <v>662</v>
      </c>
      <c r="J66" s="281" t="s">
        <v>662</v>
      </c>
      <c r="K66" s="281" t="s">
        <v>662</v>
      </c>
      <c r="L66" s="282" t="s">
        <v>662</v>
      </c>
      <c r="M66" s="421"/>
      <c r="N66" s="487" t="s">
        <v>662</v>
      </c>
      <c r="O66" s="488" t="s">
        <v>662</v>
      </c>
      <c r="P66" s="488" t="s">
        <v>662</v>
      </c>
      <c r="Q66" s="489" t="s">
        <v>662</v>
      </c>
      <c r="R66" s="409"/>
      <c r="S66" s="525"/>
    </row>
    <row r="67" spans="1:19" x14ac:dyDescent="0.35">
      <c r="A67" s="253"/>
      <c r="B67" s="138"/>
      <c r="C67" s="254" t="s">
        <v>663</v>
      </c>
      <c r="D67" s="35" t="s">
        <v>664</v>
      </c>
      <c r="E67" s="35" t="s">
        <v>664</v>
      </c>
      <c r="F67" s="35" t="s">
        <v>664</v>
      </c>
      <c r="G67" s="35" t="s">
        <v>664</v>
      </c>
      <c r="H67" s="80"/>
      <c r="I67" s="518" t="s">
        <v>664</v>
      </c>
      <c r="J67" s="386" t="s">
        <v>664</v>
      </c>
      <c r="K67" s="386" t="s">
        <v>664</v>
      </c>
      <c r="L67" s="387" t="s">
        <v>664</v>
      </c>
      <c r="M67" s="421"/>
      <c r="N67" s="490" t="s">
        <v>664</v>
      </c>
      <c r="O67" s="491" t="s">
        <v>664</v>
      </c>
      <c r="P67" s="491" t="s">
        <v>664</v>
      </c>
      <c r="Q67" s="492" t="s">
        <v>664</v>
      </c>
      <c r="R67" s="409"/>
      <c r="S67" s="525"/>
    </row>
    <row r="68" spans="1:19" x14ac:dyDescent="0.35">
      <c r="A68" s="253"/>
      <c r="B68" s="111"/>
      <c r="C68" s="254" t="s">
        <v>665</v>
      </c>
      <c r="D68" s="35" t="s">
        <v>666</v>
      </c>
      <c r="E68" s="35" t="s">
        <v>666</v>
      </c>
      <c r="F68" s="35" t="s">
        <v>666</v>
      </c>
      <c r="G68" s="35" t="s">
        <v>666</v>
      </c>
      <c r="H68" s="80"/>
      <c r="I68" s="519" t="s">
        <v>666</v>
      </c>
      <c r="J68" s="412" t="s">
        <v>666</v>
      </c>
      <c r="K68" s="412" t="s">
        <v>666</v>
      </c>
      <c r="L68" s="413" t="s">
        <v>666</v>
      </c>
      <c r="M68" s="422"/>
      <c r="N68" s="493" t="s">
        <v>666</v>
      </c>
      <c r="O68" s="494" t="s">
        <v>666</v>
      </c>
      <c r="P68" s="494" t="s">
        <v>666</v>
      </c>
      <c r="Q68" s="495" t="s">
        <v>666</v>
      </c>
      <c r="R68" s="424"/>
      <c r="S68" s="525"/>
    </row>
    <row r="69" spans="1:19" x14ac:dyDescent="0.35">
      <c r="A69" s="253"/>
      <c r="B69" s="138"/>
      <c r="C69" s="254" t="s">
        <v>667</v>
      </c>
      <c r="D69" s="35" t="s">
        <v>666</v>
      </c>
      <c r="E69" s="35" t="s">
        <v>666</v>
      </c>
      <c r="F69" s="35" t="s">
        <v>666</v>
      </c>
      <c r="G69" s="35" t="s">
        <v>666</v>
      </c>
      <c r="H69" s="80"/>
      <c r="I69" s="518" t="s">
        <v>666</v>
      </c>
      <c r="J69" s="386" t="s">
        <v>666</v>
      </c>
      <c r="K69" s="386" t="s">
        <v>666</v>
      </c>
      <c r="L69" s="387" t="s">
        <v>666</v>
      </c>
      <c r="M69" s="421"/>
      <c r="N69" s="490" t="s">
        <v>666</v>
      </c>
      <c r="O69" s="491" t="s">
        <v>666</v>
      </c>
      <c r="P69" s="491" t="s">
        <v>666</v>
      </c>
      <c r="Q69" s="492" t="s">
        <v>666</v>
      </c>
      <c r="R69" s="409"/>
      <c r="S69" s="525"/>
    </row>
    <row r="70" spans="1:19" x14ac:dyDescent="0.35">
      <c r="A70" s="259"/>
      <c r="B70" s="111" t="s">
        <v>668</v>
      </c>
      <c r="C70" s="254"/>
      <c r="D70" s="140"/>
      <c r="E70" s="113"/>
      <c r="F70" s="113"/>
      <c r="G70" s="143"/>
      <c r="H70" s="80"/>
      <c r="I70" s="140"/>
      <c r="J70" s="113"/>
      <c r="K70" s="113"/>
      <c r="L70" s="143"/>
      <c r="M70" s="20"/>
      <c r="N70" s="473"/>
      <c r="O70" s="469"/>
      <c r="P70" s="469"/>
      <c r="Q70" s="474"/>
      <c r="R70" s="409"/>
      <c r="S70" s="525"/>
    </row>
    <row r="71" spans="1:19" ht="15" customHeight="1" x14ac:dyDescent="0.35">
      <c r="A71" s="133"/>
      <c r="B71" s="138"/>
      <c r="C71" s="254" t="s">
        <v>669</v>
      </c>
      <c r="D71" s="35">
        <v>10</v>
      </c>
      <c r="E71" s="22" t="s">
        <v>613</v>
      </c>
      <c r="F71" s="22" t="s">
        <v>617</v>
      </c>
      <c r="G71" s="119" t="s">
        <v>618</v>
      </c>
      <c r="H71" s="80"/>
      <c r="I71" s="496" t="s">
        <v>658</v>
      </c>
      <c r="J71" s="275" t="s">
        <v>625</v>
      </c>
      <c r="K71" s="275" t="s">
        <v>625</v>
      </c>
      <c r="L71" s="276" t="s">
        <v>625</v>
      </c>
      <c r="M71" s="423"/>
      <c r="N71" s="496" t="s">
        <v>658</v>
      </c>
      <c r="O71" s="275" t="s">
        <v>625</v>
      </c>
      <c r="P71" s="275" t="s">
        <v>625</v>
      </c>
      <c r="Q71" s="276" t="s">
        <v>625</v>
      </c>
      <c r="R71" s="425"/>
      <c r="S71" s="525"/>
    </row>
    <row r="72" spans="1:19" ht="13.5" customHeight="1" x14ac:dyDescent="0.35">
      <c r="A72" s="133"/>
      <c r="B72" s="111"/>
      <c r="C72" s="254" t="s">
        <v>670</v>
      </c>
      <c r="D72" s="35">
        <v>1.25</v>
      </c>
      <c r="E72" s="22" t="s">
        <v>613</v>
      </c>
      <c r="F72" s="22" t="s">
        <v>617</v>
      </c>
      <c r="G72" s="119" t="s">
        <v>618</v>
      </c>
      <c r="H72" s="80"/>
      <c r="I72" s="497" t="s">
        <v>625</v>
      </c>
      <c r="J72" s="280" t="s">
        <v>625</v>
      </c>
      <c r="K72" s="280" t="s">
        <v>625</v>
      </c>
      <c r="L72" s="459" t="s">
        <v>625</v>
      </c>
      <c r="M72" s="423"/>
      <c r="N72" s="497" t="s">
        <v>671</v>
      </c>
      <c r="O72" s="280" t="s">
        <v>671</v>
      </c>
      <c r="P72" s="280" t="s">
        <v>671</v>
      </c>
      <c r="Q72" s="459" t="s">
        <v>671</v>
      </c>
      <c r="R72" s="425"/>
      <c r="S72" s="525"/>
    </row>
    <row r="73" spans="1:19" x14ac:dyDescent="0.35">
      <c r="A73" s="133"/>
      <c r="B73" s="138"/>
      <c r="C73" s="254" t="s">
        <v>672</v>
      </c>
      <c r="D73" s="35">
        <v>6.5</v>
      </c>
      <c r="E73" s="36" t="s">
        <v>613</v>
      </c>
      <c r="F73" s="36" t="s">
        <v>617</v>
      </c>
      <c r="G73" s="136" t="s">
        <v>618</v>
      </c>
      <c r="H73" s="80"/>
      <c r="I73" s="498">
        <v>7.1</v>
      </c>
      <c r="J73" s="283">
        <v>6.1</v>
      </c>
      <c r="K73" s="283">
        <v>4.3</v>
      </c>
      <c r="L73" s="284">
        <v>3.6</v>
      </c>
      <c r="M73" s="423"/>
      <c r="N73" s="498">
        <v>7.3</v>
      </c>
      <c r="O73" s="283">
        <v>6.3</v>
      </c>
      <c r="P73" s="283">
        <v>4.4000000000000004</v>
      </c>
      <c r="Q73" s="284">
        <v>3.7</v>
      </c>
      <c r="R73" s="425"/>
      <c r="S73" s="525"/>
    </row>
    <row r="74" spans="1:19" ht="14.25" customHeight="1" x14ac:dyDescent="0.35">
      <c r="A74" s="133"/>
      <c r="B74" s="111"/>
      <c r="C74" s="254" t="s">
        <v>673</v>
      </c>
      <c r="D74" s="35">
        <v>10</v>
      </c>
      <c r="E74" s="22" t="s">
        <v>613</v>
      </c>
      <c r="F74" s="22" t="s">
        <v>617</v>
      </c>
      <c r="G74" s="119" t="s">
        <v>618</v>
      </c>
      <c r="H74" s="80"/>
      <c r="I74" s="497" t="s">
        <v>625</v>
      </c>
      <c r="J74" s="280" t="s">
        <v>625</v>
      </c>
      <c r="K74" s="280" t="s">
        <v>625</v>
      </c>
      <c r="L74" s="459" t="s">
        <v>625</v>
      </c>
      <c r="M74" s="423"/>
      <c r="N74" s="497" t="s">
        <v>625</v>
      </c>
      <c r="O74" s="280" t="s">
        <v>625</v>
      </c>
      <c r="P74" s="280" t="s">
        <v>625</v>
      </c>
      <c r="Q74" s="459" t="s">
        <v>625</v>
      </c>
      <c r="R74" s="425"/>
      <c r="S74" s="525"/>
    </row>
    <row r="75" spans="1:19" ht="14.25" customHeight="1" x14ac:dyDescent="0.35">
      <c r="A75" s="133"/>
      <c r="B75" s="111"/>
      <c r="C75" s="254" t="s">
        <v>674</v>
      </c>
      <c r="D75" s="35"/>
      <c r="E75" s="36"/>
      <c r="F75" s="36"/>
      <c r="G75" s="136"/>
      <c r="H75" s="80"/>
      <c r="I75" s="498">
        <v>45</v>
      </c>
      <c r="J75" s="283">
        <v>45</v>
      </c>
      <c r="K75" s="283">
        <v>45</v>
      </c>
      <c r="L75" s="284">
        <v>45</v>
      </c>
      <c r="M75" s="423"/>
      <c r="N75" s="498">
        <v>45</v>
      </c>
      <c r="O75" s="283">
        <v>45</v>
      </c>
      <c r="P75" s="283">
        <v>45</v>
      </c>
      <c r="Q75" s="284">
        <v>45</v>
      </c>
      <c r="R75" s="425"/>
      <c r="S75" s="525"/>
    </row>
    <row r="76" spans="1:19" ht="16.5" customHeight="1" x14ac:dyDescent="0.35">
      <c r="A76" s="133"/>
      <c r="B76" s="138"/>
      <c r="C76" s="254" t="s">
        <v>675</v>
      </c>
      <c r="D76" s="35">
        <v>10</v>
      </c>
      <c r="E76" s="36" t="s">
        <v>613</v>
      </c>
      <c r="F76" s="36" t="s">
        <v>617</v>
      </c>
      <c r="G76" s="136" t="s">
        <v>618</v>
      </c>
      <c r="H76" s="80"/>
      <c r="I76" s="497" t="s">
        <v>658</v>
      </c>
      <c r="J76" s="280" t="s">
        <v>625</v>
      </c>
      <c r="K76" s="280" t="s">
        <v>625</v>
      </c>
      <c r="L76" s="459" t="s">
        <v>625</v>
      </c>
      <c r="M76" s="423"/>
      <c r="N76" s="497" t="s">
        <v>658</v>
      </c>
      <c r="O76" s="280" t="s">
        <v>625</v>
      </c>
      <c r="P76" s="280" t="s">
        <v>625</v>
      </c>
      <c r="Q76" s="459" t="s">
        <v>625</v>
      </c>
      <c r="R76" s="460"/>
      <c r="S76" s="525"/>
    </row>
    <row r="77" spans="1:19" x14ac:dyDescent="0.35">
      <c r="A77" s="133"/>
      <c r="B77" s="111"/>
      <c r="C77" s="254" t="s">
        <v>676</v>
      </c>
      <c r="D77" s="35">
        <v>37</v>
      </c>
      <c r="E77" s="22" t="s">
        <v>613</v>
      </c>
      <c r="F77" s="22" t="s">
        <v>617</v>
      </c>
      <c r="G77" s="119" t="s">
        <v>618</v>
      </c>
      <c r="H77" s="80"/>
      <c r="I77" s="498">
        <v>40.799999999999997</v>
      </c>
      <c r="J77" s="283">
        <v>34.799999999999997</v>
      </c>
      <c r="K77" s="283">
        <v>24.5</v>
      </c>
      <c r="L77" s="284">
        <v>20.5</v>
      </c>
      <c r="M77" s="423"/>
      <c r="N77" s="498">
        <v>42</v>
      </c>
      <c r="O77" s="283">
        <v>35.799999999999997</v>
      </c>
      <c r="P77" s="283">
        <v>25.2</v>
      </c>
      <c r="Q77" s="284">
        <v>21.1</v>
      </c>
      <c r="R77" s="425"/>
      <c r="S77" s="525"/>
    </row>
    <row r="78" spans="1:19" x14ac:dyDescent="0.35">
      <c r="A78" s="133"/>
      <c r="B78" s="138"/>
      <c r="C78" s="254" t="s">
        <v>677</v>
      </c>
      <c r="D78" s="35">
        <v>18.5</v>
      </c>
      <c r="E78" s="22" t="s">
        <v>613</v>
      </c>
      <c r="F78" s="22" t="s">
        <v>617</v>
      </c>
      <c r="G78" s="119" t="s">
        <v>618</v>
      </c>
      <c r="H78" s="80"/>
      <c r="I78" s="499">
        <v>20.399999999999999</v>
      </c>
      <c r="J78" s="461">
        <v>17.3</v>
      </c>
      <c r="K78" s="461">
        <v>12.2</v>
      </c>
      <c r="L78" s="462">
        <v>10.199999999999999</v>
      </c>
      <c r="M78" s="423"/>
      <c r="N78" s="499">
        <v>21</v>
      </c>
      <c r="O78" s="461">
        <v>17.8</v>
      </c>
      <c r="P78" s="461">
        <v>12.6</v>
      </c>
      <c r="Q78" s="462">
        <v>10.5</v>
      </c>
      <c r="R78" s="425"/>
      <c r="S78" s="525"/>
    </row>
    <row r="79" spans="1:19" ht="13.5" customHeight="1" x14ac:dyDescent="0.35">
      <c r="A79" s="133"/>
      <c r="B79" s="111"/>
      <c r="C79" s="254" t="s">
        <v>678</v>
      </c>
      <c r="D79" s="35">
        <v>6.5</v>
      </c>
      <c r="E79" s="22" t="s">
        <v>613</v>
      </c>
      <c r="F79" s="22" t="s">
        <v>617</v>
      </c>
      <c r="G79" s="119" t="s">
        <v>618</v>
      </c>
      <c r="H79" s="80"/>
      <c r="I79" s="496" t="s">
        <v>625</v>
      </c>
      <c r="J79" s="275" t="s">
        <v>625</v>
      </c>
      <c r="K79" s="275" t="s">
        <v>625</v>
      </c>
      <c r="L79" s="276" t="s">
        <v>625</v>
      </c>
      <c r="M79" s="423"/>
      <c r="N79" s="496" t="s">
        <v>625</v>
      </c>
      <c r="O79" s="275" t="s">
        <v>625</v>
      </c>
      <c r="P79" s="275" t="s">
        <v>625</v>
      </c>
      <c r="Q79" s="276" t="s">
        <v>625</v>
      </c>
      <c r="R79" s="425"/>
      <c r="S79" s="525"/>
    </row>
    <row r="80" spans="1:19" ht="15" customHeight="1" x14ac:dyDescent="0.35">
      <c r="A80" s="133"/>
      <c r="B80" s="138"/>
      <c r="C80" s="254" t="s">
        <v>679</v>
      </c>
      <c r="D80" s="35">
        <v>5.5</v>
      </c>
      <c r="E80" s="22" t="s">
        <v>613</v>
      </c>
      <c r="F80" s="22" t="s">
        <v>617</v>
      </c>
      <c r="G80" s="119" t="s">
        <v>618</v>
      </c>
      <c r="H80" s="80"/>
      <c r="I80" s="497" t="s">
        <v>625</v>
      </c>
      <c r="J80" s="280" t="s">
        <v>625</v>
      </c>
      <c r="K80" s="280" t="s">
        <v>625</v>
      </c>
      <c r="L80" s="459" t="s">
        <v>625</v>
      </c>
      <c r="M80" s="423"/>
      <c r="N80" s="497" t="s">
        <v>625</v>
      </c>
      <c r="O80" s="280" t="s">
        <v>625</v>
      </c>
      <c r="P80" s="280" t="s">
        <v>625</v>
      </c>
      <c r="Q80" s="459" t="s">
        <v>625</v>
      </c>
      <c r="R80" s="425"/>
      <c r="S80" s="525"/>
    </row>
    <row r="81" spans="1:19" ht="15.75" customHeight="1" x14ac:dyDescent="0.35">
      <c r="A81" s="133"/>
      <c r="B81" s="111"/>
      <c r="C81" s="254" t="s">
        <v>680</v>
      </c>
      <c r="D81" s="35">
        <v>10</v>
      </c>
      <c r="E81" s="22" t="s">
        <v>613</v>
      </c>
      <c r="F81" s="22" t="s">
        <v>617</v>
      </c>
      <c r="G81" s="119" t="s">
        <v>618</v>
      </c>
      <c r="H81" s="80"/>
      <c r="I81" s="496" t="s">
        <v>625</v>
      </c>
      <c r="J81" s="275" t="s">
        <v>625</v>
      </c>
      <c r="K81" s="275" t="s">
        <v>625</v>
      </c>
      <c r="L81" s="276" t="s">
        <v>625</v>
      </c>
      <c r="M81" s="423"/>
      <c r="N81" s="496" t="s">
        <v>625</v>
      </c>
      <c r="O81" s="275" t="s">
        <v>625</v>
      </c>
      <c r="P81" s="275" t="s">
        <v>625</v>
      </c>
      <c r="Q81" s="276" t="s">
        <v>625</v>
      </c>
      <c r="R81" s="425"/>
      <c r="S81" s="525"/>
    </row>
    <row r="82" spans="1:19" x14ac:dyDescent="0.35">
      <c r="A82" s="133"/>
      <c r="B82" s="138"/>
      <c r="C82" s="254" t="s">
        <v>681</v>
      </c>
      <c r="D82" s="35">
        <v>37</v>
      </c>
      <c r="E82" s="22" t="s">
        <v>613</v>
      </c>
      <c r="F82" s="22" t="s">
        <v>617</v>
      </c>
      <c r="G82" s="119" t="s">
        <v>618</v>
      </c>
      <c r="H82" s="80"/>
      <c r="I82" s="499">
        <v>40.799999999999997</v>
      </c>
      <c r="J82" s="461">
        <v>34.799999999999997</v>
      </c>
      <c r="K82" s="461">
        <v>24.5</v>
      </c>
      <c r="L82" s="462">
        <v>20.5</v>
      </c>
      <c r="M82" s="423"/>
      <c r="N82" s="499">
        <v>42</v>
      </c>
      <c r="O82" s="461">
        <v>35.799999999999997</v>
      </c>
      <c r="P82" s="461">
        <v>25</v>
      </c>
      <c r="Q82" s="462">
        <v>21</v>
      </c>
      <c r="R82" s="425"/>
      <c r="S82" s="525"/>
    </row>
    <row r="83" spans="1:19" x14ac:dyDescent="0.35">
      <c r="A83" s="133"/>
      <c r="B83" s="138"/>
      <c r="C83" s="254" t="s">
        <v>682</v>
      </c>
      <c r="D83" s="35"/>
      <c r="E83" s="22"/>
      <c r="F83" s="22"/>
      <c r="G83" s="119"/>
      <c r="H83" s="80"/>
      <c r="I83" s="481">
        <v>40.799999999999997</v>
      </c>
      <c r="J83" s="481">
        <v>34.799999999999997</v>
      </c>
      <c r="K83" s="481">
        <v>24.5</v>
      </c>
      <c r="L83" s="481">
        <v>20.5</v>
      </c>
      <c r="M83" s="481"/>
      <c r="N83" s="481">
        <v>42</v>
      </c>
      <c r="O83" s="481">
        <v>35.799999999999997</v>
      </c>
      <c r="P83" s="481">
        <v>25</v>
      </c>
      <c r="Q83" s="481">
        <v>21</v>
      </c>
      <c r="R83" s="425"/>
      <c r="S83" s="525"/>
    </row>
    <row r="84" spans="1:19" x14ac:dyDescent="0.35">
      <c r="A84" s="133"/>
      <c r="B84" s="111"/>
      <c r="C84" s="254" t="s">
        <v>683</v>
      </c>
      <c r="D84" s="35">
        <v>37</v>
      </c>
      <c r="E84" s="22" t="s">
        <v>613</v>
      </c>
      <c r="F84" s="22" t="s">
        <v>617</v>
      </c>
      <c r="G84" s="119" t="s">
        <v>618</v>
      </c>
      <c r="H84" s="80"/>
      <c r="I84" s="500">
        <v>40.799999999999997</v>
      </c>
      <c r="J84" s="501">
        <v>34.799999999999997</v>
      </c>
      <c r="K84" s="501">
        <v>24.5</v>
      </c>
      <c r="L84" s="502">
        <v>20.5</v>
      </c>
      <c r="M84" s="423"/>
      <c r="N84" s="500" t="s">
        <v>623</v>
      </c>
      <c r="O84" s="501" t="s">
        <v>623</v>
      </c>
      <c r="P84" s="501" t="s">
        <v>623</v>
      </c>
      <c r="Q84" s="502" t="s">
        <v>623</v>
      </c>
      <c r="R84" s="425"/>
      <c r="S84" s="525"/>
    </row>
    <row r="85" spans="1:19" x14ac:dyDescent="0.35">
      <c r="A85" s="133"/>
      <c r="B85" s="111"/>
      <c r="C85" s="254" t="s">
        <v>684</v>
      </c>
      <c r="D85" s="35">
        <v>61</v>
      </c>
      <c r="E85" s="22" t="s">
        <v>613</v>
      </c>
      <c r="F85" s="22" t="s">
        <v>617</v>
      </c>
      <c r="G85" s="119" t="s">
        <v>618</v>
      </c>
      <c r="H85" s="80"/>
      <c r="I85" s="498">
        <v>67.2</v>
      </c>
      <c r="J85" s="283">
        <v>56.7</v>
      </c>
      <c r="K85" s="283">
        <v>39.9</v>
      </c>
      <c r="L85" s="284">
        <v>33.6</v>
      </c>
      <c r="M85" s="423"/>
      <c r="N85" s="498" t="s">
        <v>623</v>
      </c>
      <c r="O85" s="283" t="s">
        <v>623</v>
      </c>
      <c r="P85" s="283" t="s">
        <v>623</v>
      </c>
      <c r="Q85" s="284" t="s">
        <v>623</v>
      </c>
      <c r="R85" s="425"/>
      <c r="S85" s="525"/>
    </row>
    <row r="86" spans="1:19" x14ac:dyDescent="0.35">
      <c r="A86" s="133"/>
      <c r="B86" s="138"/>
      <c r="C86" s="254" t="s">
        <v>685</v>
      </c>
      <c r="D86" s="35">
        <v>14</v>
      </c>
      <c r="E86" s="22" t="s">
        <v>613</v>
      </c>
      <c r="F86" s="22" t="s">
        <v>617</v>
      </c>
      <c r="G86" s="119" t="s">
        <v>618</v>
      </c>
      <c r="H86" s="80"/>
      <c r="I86" s="499">
        <v>15.4</v>
      </c>
      <c r="J86" s="461">
        <v>13.1</v>
      </c>
      <c r="K86" s="461">
        <v>9.1999999999999993</v>
      </c>
      <c r="L86" s="462">
        <v>7.8</v>
      </c>
      <c r="M86" s="423"/>
      <c r="N86" s="499">
        <v>15.9</v>
      </c>
      <c r="O86" s="461">
        <v>13.5</v>
      </c>
      <c r="P86" s="461">
        <v>10</v>
      </c>
      <c r="Q86" s="462">
        <v>8</v>
      </c>
      <c r="R86" s="460"/>
      <c r="S86" s="525"/>
    </row>
    <row r="87" spans="1:19" x14ac:dyDescent="0.35">
      <c r="A87" s="133"/>
      <c r="B87" s="111" t="s">
        <v>686</v>
      </c>
      <c r="C87" s="254"/>
      <c r="D87" s="35"/>
      <c r="E87" s="22"/>
      <c r="F87" s="22"/>
      <c r="G87" s="119"/>
      <c r="H87" s="80"/>
      <c r="I87" s="498"/>
      <c r="J87" s="283"/>
      <c r="K87" s="283"/>
      <c r="L87" s="284"/>
      <c r="M87" s="423"/>
      <c r="N87" s="498"/>
      <c r="O87" s="283"/>
      <c r="P87" s="283"/>
      <c r="Q87" s="284"/>
      <c r="R87" s="425"/>
      <c r="S87" s="525"/>
    </row>
    <row r="88" spans="1:19" x14ac:dyDescent="0.35">
      <c r="A88" s="255"/>
      <c r="B88" s="277"/>
      <c r="C88" s="278" t="s">
        <v>687</v>
      </c>
      <c r="D88" s="34">
        <v>102.5</v>
      </c>
      <c r="E88" s="31" t="s">
        <v>613</v>
      </c>
      <c r="F88" s="31" t="s">
        <v>617</v>
      </c>
      <c r="G88" s="139" t="s">
        <v>618</v>
      </c>
      <c r="H88" s="279"/>
      <c r="I88" s="499">
        <v>113</v>
      </c>
      <c r="J88" s="461">
        <v>96</v>
      </c>
      <c r="K88" s="461">
        <v>68</v>
      </c>
      <c r="L88" s="462">
        <v>57</v>
      </c>
      <c r="M88" s="423"/>
      <c r="N88" s="499" t="s">
        <v>623</v>
      </c>
      <c r="O88" s="461" t="s">
        <v>623</v>
      </c>
      <c r="P88" s="461" t="s">
        <v>623</v>
      </c>
      <c r="Q88" s="462" t="s">
        <v>623</v>
      </c>
      <c r="R88" s="460"/>
      <c r="S88" s="525"/>
    </row>
    <row r="89" spans="1:19" x14ac:dyDescent="0.35">
      <c r="A89" s="133"/>
      <c r="B89" s="111"/>
      <c r="C89" s="254" t="s">
        <v>688</v>
      </c>
      <c r="D89" s="35">
        <v>157.5</v>
      </c>
      <c r="E89" s="22" t="s">
        <v>613</v>
      </c>
      <c r="F89" s="22" t="s">
        <v>617</v>
      </c>
      <c r="G89" s="119" t="s">
        <v>618</v>
      </c>
      <c r="H89" s="80"/>
      <c r="I89" s="498">
        <v>173</v>
      </c>
      <c r="J89" s="283">
        <v>147</v>
      </c>
      <c r="K89" s="283">
        <v>104</v>
      </c>
      <c r="L89" s="284">
        <v>87</v>
      </c>
      <c r="M89" s="423"/>
      <c r="N89" s="498" t="s">
        <v>623</v>
      </c>
      <c r="O89" s="283" t="s">
        <v>623</v>
      </c>
      <c r="P89" s="283" t="s">
        <v>623</v>
      </c>
      <c r="Q89" s="284" t="s">
        <v>623</v>
      </c>
      <c r="R89" s="425"/>
      <c r="S89" s="525"/>
    </row>
    <row r="90" spans="1:19" x14ac:dyDescent="0.35">
      <c r="A90" s="133"/>
      <c r="B90" s="115"/>
      <c r="C90" s="254" t="s">
        <v>689</v>
      </c>
      <c r="D90" s="35">
        <v>18.5</v>
      </c>
      <c r="E90" s="22" t="s">
        <v>613</v>
      </c>
      <c r="F90" s="22" t="s">
        <v>617</v>
      </c>
      <c r="G90" s="119" t="s">
        <v>618</v>
      </c>
      <c r="H90" s="80"/>
      <c r="I90" s="499">
        <v>20.399999999999999</v>
      </c>
      <c r="J90" s="461">
        <v>17.3</v>
      </c>
      <c r="K90" s="461">
        <v>12.2</v>
      </c>
      <c r="L90" s="462">
        <v>10.199999999999999</v>
      </c>
      <c r="M90" s="423"/>
      <c r="N90" s="499">
        <v>21</v>
      </c>
      <c r="O90" s="461">
        <v>18.899999999999999</v>
      </c>
      <c r="P90" s="461">
        <v>12.6</v>
      </c>
      <c r="Q90" s="462">
        <v>10.5</v>
      </c>
      <c r="R90" s="460"/>
      <c r="S90" s="525"/>
    </row>
    <row r="91" spans="1:19" x14ac:dyDescent="0.35">
      <c r="A91" s="133"/>
      <c r="B91" s="111" t="s">
        <v>690</v>
      </c>
      <c r="C91" s="254"/>
      <c r="D91" s="35"/>
      <c r="E91" s="22"/>
      <c r="F91" s="22"/>
      <c r="G91" s="119"/>
      <c r="H91" s="80"/>
      <c r="I91" s="498"/>
      <c r="J91" s="283"/>
      <c r="K91" s="283"/>
      <c r="L91" s="284"/>
      <c r="M91" s="423"/>
      <c r="N91" s="498"/>
      <c r="O91" s="283"/>
      <c r="P91" s="283"/>
      <c r="Q91" s="284"/>
      <c r="R91" s="425"/>
      <c r="S91" s="525"/>
    </row>
    <row r="92" spans="1:19" x14ac:dyDescent="0.35">
      <c r="A92" s="133"/>
      <c r="B92" s="115"/>
      <c r="C92" s="254" t="s">
        <v>691</v>
      </c>
      <c r="D92" s="35">
        <v>87.5</v>
      </c>
      <c r="E92" s="22" t="s">
        <v>613</v>
      </c>
      <c r="F92" s="22" t="s">
        <v>617</v>
      </c>
      <c r="G92" s="119" t="s">
        <v>618</v>
      </c>
      <c r="H92" s="80"/>
      <c r="I92" s="499">
        <v>97</v>
      </c>
      <c r="J92" s="461">
        <v>82</v>
      </c>
      <c r="K92" s="461">
        <v>58</v>
      </c>
      <c r="L92" s="462">
        <v>49</v>
      </c>
      <c r="M92" s="423"/>
      <c r="N92" s="499" t="s">
        <v>692</v>
      </c>
      <c r="O92" s="461" t="s">
        <v>692</v>
      </c>
      <c r="P92" s="461" t="s">
        <v>692</v>
      </c>
      <c r="Q92" s="462" t="s">
        <v>692</v>
      </c>
      <c r="R92" s="460"/>
      <c r="S92" s="525"/>
    </row>
    <row r="93" spans="1:19" x14ac:dyDescent="0.35">
      <c r="A93" s="133"/>
      <c r="B93" s="111"/>
      <c r="C93" s="254" t="s">
        <v>693</v>
      </c>
      <c r="D93" s="35">
        <v>158.5</v>
      </c>
      <c r="E93" s="22">
        <v>158.5</v>
      </c>
      <c r="F93" s="22">
        <v>158.5</v>
      </c>
      <c r="G93" s="119">
        <v>158.5</v>
      </c>
      <c r="H93" s="80"/>
      <c r="I93" s="498">
        <v>174</v>
      </c>
      <c r="J93" s="283">
        <v>174</v>
      </c>
      <c r="K93" s="283">
        <v>174</v>
      </c>
      <c r="L93" s="284">
        <v>174</v>
      </c>
      <c r="M93" s="423"/>
      <c r="N93" s="498" t="s">
        <v>692</v>
      </c>
      <c r="O93" s="283" t="s">
        <v>692</v>
      </c>
      <c r="P93" s="283" t="s">
        <v>692</v>
      </c>
      <c r="Q93" s="284" t="s">
        <v>692</v>
      </c>
      <c r="R93" s="425"/>
      <c r="S93" s="525"/>
    </row>
    <row r="94" spans="1:19" x14ac:dyDescent="0.35">
      <c r="A94" s="133"/>
      <c r="B94" s="111" t="s">
        <v>694</v>
      </c>
      <c r="C94" s="254"/>
      <c r="D94" s="35"/>
      <c r="E94" s="22"/>
      <c r="F94" s="22"/>
      <c r="G94" s="119"/>
      <c r="H94" s="80"/>
      <c r="I94" s="35"/>
      <c r="J94" s="22"/>
      <c r="K94" s="22"/>
      <c r="L94" s="119"/>
      <c r="M94" s="20"/>
      <c r="N94" s="35"/>
      <c r="O94" s="22"/>
      <c r="P94" s="22"/>
      <c r="Q94" s="119"/>
      <c r="R94" s="409"/>
      <c r="S94" s="525"/>
    </row>
    <row r="95" spans="1:19" ht="18.75" customHeight="1" x14ac:dyDescent="0.35">
      <c r="A95" s="133"/>
      <c r="B95" s="111"/>
      <c r="C95" s="254" t="s">
        <v>695</v>
      </c>
      <c r="D95" s="35" t="s">
        <v>696</v>
      </c>
      <c r="E95" s="22" t="s">
        <v>696</v>
      </c>
      <c r="F95" s="22" t="s">
        <v>697</v>
      </c>
      <c r="G95" s="119" t="s">
        <v>697</v>
      </c>
      <c r="H95" s="80"/>
      <c r="I95" s="503" t="s">
        <v>698</v>
      </c>
      <c r="J95" s="281" t="s">
        <v>698</v>
      </c>
      <c r="K95" s="281" t="s">
        <v>698</v>
      </c>
      <c r="L95" s="282" t="s">
        <v>698</v>
      </c>
      <c r="M95" s="423"/>
      <c r="N95" s="503" t="s">
        <v>698</v>
      </c>
      <c r="O95" s="504" t="s">
        <v>698</v>
      </c>
      <c r="P95" s="504" t="s">
        <v>698</v>
      </c>
      <c r="Q95" s="505" t="s">
        <v>698</v>
      </c>
      <c r="R95" s="425"/>
      <c r="S95" s="525"/>
    </row>
    <row r="96" spans="1:19" x14ac:dyDescent="0.35">
      <c r="A96" s="133"/>
      <c r="B96" s="115"/>
      <c r="C96" s="254" t="s">
        <v>699</v>
      </c>
      <c r="D96" s="35" t="s">
        <v>697</v>
      </c>
      <c r="E96" s="22" t="s">
        <v>697</v>
      </c>
      <c r="F96" s="22" t="s">
        <v>697</v>
      </c>
      <c r="G96" s="119" t="s">
        <v>697</v>
      </c>
      <c r="H96" s="80"/>
      <c r="I96" s="506" t="s">
        <v>700</v>
      </c>
      <c r="J96" s="281" t="s">
        <v>700</v>
      </c>
      <c r="K96" s="281" t="s">
        <v>700</v>
      </c>
      <c r="L96" s="282" t="s">
        <v>700</v>
      </c>
      <c r="M96" s="423"/>
      <c r="N96" s="506" t="s">
        <v>700</v>
      </c>
      <c r="O96" s="281" t="s">
        <v>700</v>
      </c>
      <c r="P96" s="281" t="s">
        <v>700</v>
      </c>
      <c r="Q96" s="282" t="s">
        <v>700</v>
      </c>
      <c r="R96" s="425"/>
      <c r="S96" s="525"/>
    </row>
    <row r="97" spans="1:19" x14ac:dyDescent="0.35">
      <c r="A97" s="133"/>
      <c r="B97" s="111" t="s">
        <v>701</v>
      </c>
      <c r="C97" s="254"/>
      <c r="D97" s="35"/>
      <c r="E97" s="22"/>
      <c r="F97" s="22"/>
      <c r="G97" s="119"/>
      <c r="H97" s="80"/>
      <c r="I97" s="506"/>
      <c r="J97" s="281"/>
      <c r="K97" s="281"/>
      <c r="L97" s="282"/>
      <c r="M97" s="423"/>
      <c r="N97" s="506"/>
      <c r="O97" s="281"/>
      <c r="P97" s="281"/>
      <c r="Q97" s="282"/>
      <c r="R97" s="425"/>
      <c r="S97" s="525"/>
    </row>
    <row r="98" spans="1:19" x14ac:dyDescent="0.35">
      <c r="A98" s="133"/>
      <c r="B98" s="115"/>
      <c r="C98" s="254" t="s">
        <v>702</v>
      </c>
      <c r="D98" s="35"/>
      <c r="E98" s="22"/>
      <c r="F98" s="22"/>
      <c r="G98" s="119"/>
      <c r="H98" s="80"/>
      <c r="I98" s="499">
        <v>200</v>
      </c>
      <c r="J98" s="461">
        <v>200</v>
      </c>
      <c r="K98" s="461">
        <v>200</v>
      </c>
      <c r="L98" s="462">
        <v>200</v>
      </c>
      <c r="M98" s="423"/>
      <c r="N98" s="499">
        <v>200</v>
      </c>
      <c r="O98" s="461">
        <v>200</v>
      </c>
      <c r="P98" s="461">
        <v>200</v>
      </c>
      <c r="Q98" s="462">
        <v>200</v>
      </c>
      <c r="R98" s="425"/>
      <c r="S98" s="525"/>
    </row>
    <row r="99" spans="1:19" x14ac:dyDescent="0.35">
      <c r="A99" s="133"/>
      <c r="B99" s="115"/>
      <c r="C99" s="254" t="s">
        <v>703</v>
      </c>
      <c r="D99" s="35"/>
      <c r="E99" s="22"/>
      <c r="F99" s="22"/>
      <c r="G99" s="119"/>
      <c r="H99" s="80"/>
      <c r="I99" s="498">
        <v>150</v>
      </c>
      <c r="J99" s="283">
        <v>150</v>
      </c>
      <c r="K99" s="283">
        <v>150</v>
      </c>
      <c r="L99" s="284">
        <v>150</v>
      </c>
      <c r="M99" s="423"/>
      <c r="N99" s="498">
        <v>150</v>
      </c>
      <c r="O99" s="283">
        <v>150</v>
      </c>
      <c r="P99" s="283">
        <v>150</v>
      </c>
      <c r="Q99" s="284">
        <v>150</v>
      </c>
      <c r="R99" s="425"/>
      <c r="S99" s="525"/>
    </row>
    <row r="100" spans="1:19" x14ac:dyDescent="0.35">
      <c r="A100" s="253" t="s">
        <v>704</v>
      </c>
      <c r="B100" s="132"/>
      <c r="C100" s="254"/>
      <c r="D100" s="35"/>
      <c r="E100" s="22"/>
      <c r="F100" s="22"/>
      <c r="G100" s="119"/>
      <c r="H100" s="80"/>
      <c r="I100" s="35"/>
      <c r="J100" s="22"/>
      <c r="K100" s="22"/>
      <c r="L100" s="119"/>
      <c r="M100" s="20"/>
      <c r="N100" s="507"/>
      <c r="O100" s="508"/>
      <c r="P100" s="508"/>
      <c r="Q100" s="509"/>
      <c r="R100" s="409"/>
      <c r="S100" s="525"/>
    </row>
    <row r="101" spans="1:19" ht="15.5" x14ac:dyDescent="0.35">
      <c r="A101" s="260"/>
      <c r="B101" s="141"/>
      <c r="C101" s="254" t="s">
        <v>705</v>
      </c>
      <c r="D101" s="35">
        <v>327.5</v>
      </c>
      <c r="E101" s="22" t="s">
        <v>613</v>
      </c>
      <c r="F101" s="22" t="s">
        <v>617</v>
      </c>
      <c r="G101" s="119" t="s">
        <v>618</v>
      </c>
      <c r="H101" s="80"/>
      <c r="I101" s="498">
        <v>361</v>
      </c>
      <c r="J101" s="283">
        <v>307</v>
      </c>
      <c r="K101" s="283">
        <v>217</v>
      </c>
      <c r="L101" s="284">
        <v>181</v>
      </c>
      <c r="M101" s="423"/>
      <c r="N101" s="498">
        <v>372</v>
      </c>
      <c r="O101" s="283">
        <v>335</v>
      </c>
      <c r="P101" s="283">
        <v>223</v>
      </c>
      <c r="Q101" s="284">
        <v>186</v>
      </c>
      <c r="R101" s="425"/>
      <c r="S101" s="525"/>
    </row>
    <row r="102" spans="1:19" x14ac:dyDescent="0.35">
      <c r="A102" s="259"/>
      <c r="B102" s="132"/>
      <c r="C102" s="254" t="s">
        <v>706</v>
      </c>
      <c r="D102" s="35">
        <v>196.5</v>
      </c>
      <c r="E102" s="22" t="s">
        <v>613</v>
      </c>
      <c r="F102" s="22" t="s">
        <v>617</v>
      </c>
      <c r="G102" s="119" t="s">
        <v>618</v>
      </c>
      <c r="H102" s="80"/>
      <c r="I102" s="499">
        <v>216</v>
      </c>
      <c r="J102" s="501">
        <v>184</v>
      </c>
      <c r="K102" s="501">
        <v>130</v>
      </c>
      <c r="L102" s="502">
        <v>108</v>
      </c>
      <c r="M102" s="423"/>
      <c r="N102" s="499">
        <v>222</v>
      </c>
      <c r="O102" s="501">
        <v>200</v>
      </c>
      <c r="P102" s="501">
        <v>133</v>
      </c>
      <c r="Q102" s="502">
        <v>111</v>
      </c>
      <c r="R102" s="425"/>
      <c r="S102" s="525"/>
    </row>
    <row r="103" spans="1:19" x14ac:dyDescent="0.35">
      <c r="A103" s="259"/>
      <c r="B103" s="132"/>
      <c r="C103" s="254" t="s">
        <v>707</v>
      </c>
      <c r="D103" s="35">
        <v>331</v>
      </c>
      <c r="E103" s="22" t="s">
        <v>613</v>
      </c>
      <c r="F103" s="22" t="s">
        <v>617</v>
      </c>
      <c r="G103" s="119" t="s">
        <v>618</v>
      </c>
      <c r="H103" s="80"/>
      <c r="I103" s="498">
        <v>365</v>
      </c>
      <c r="J103" s="283">
        <v>310</v>
      </c>
      <c r="K103" s="283">
        <v>219</v>
      </c>
      <c r="L103" s="284">
        <v>183</v>
      </c>
      <c r="M103" s="423"/>
      <c r="N103" s="498">
        <v>376</v>
      </c>
      <c r="O103" s="283">
        <v>338</v>
      </c>
      <c r="P103" s="283">
        <v>226</v>
      </c>
      <c r="Q103" s="284">
        <v>188</v>
      </c>
      <c r="R103" s="425"/>
      <c r="S103" s="525"/>
    </row>
    <row r="104" spans="1:19" x14ac:dyDescent="0.35">
      <c r="A104" s="259"/>
      <c r="B104" s="132"/>
      <c r="C104" s="254" t="s">
        <v>708</v>
      </c>
      <c r="D104" s="35">
        <v>493.5</v>
      </c>
      <c r="E104" s="22" t="s">
        <v>613</v>
      </c>
      <c r="F104" s="22" t="s">
        <v>617</v>
      </c>
      <c r="G104" s="119" t="s">
        <v>618</v>
      </c>
      <c r="H104" s="80"/>
      <c r="I104" s="499">
        <v>544</v>
      </c>
      <c r="J104" s="501">
        <v>462</v>
      </c>
      <c r="K104" s="501">
        <v>326</v>
      </c>
      <c r="L104" s="502">
        <v>272</v>
      </c>
      <c r="M104" s="423"/>
      <c r="N104" s="499">
        <v>560</v>
      </c>
      <c r="O104" s="501">
        <v>504</v>
      </c>
      <c r="P104" s="501">
        <v>336</v>
      </c>
      <c r="Q104" s="502">
        <v>280</v>
      </c>
      <c r="R104" s="425"/>
      <c r="S104" s="525"/>
    </row>
    <row r="105" spans="1:19" x14ac:dyDescent="0.35">
      <c r="A105" s="259"/>
      <c r="B105" s="132" t="s">
        <v>644</v>
      </c>
      <c r="C105" s="254"/>
      <c r="D105" s="33"/>
      <c r="E105" s="21"/>
      <c r="F105" s="21"/>
      <c r="G105" s="142"/>
      <c r="H105" s="80"/>
      <c r="I105" s="33"/>
      <c r="J105" s="21"/>
      <c r="K105" s="21"/>
      <c r="L105" s="142"/>
      <c r="M105" s="423"/>
      <c r="N105" s="33"/>
      <c r="O105" s="21"/>
      <c r="P105" s="21"/>
      <c r="Q105" s="142"/>
      <c r="R105" s="425"/>
      <c r="S105" s="525"/>
    </row>
    <row r="106" spans="1:19" x14ac:dyDescent="0.35">
      <c r="A106" s="259"/>
      <c r="B106" s="132"/>
      <c r="C106" s="254" t="s">
        <v>709</v>
      </c>
      <c r="D106" s="35">
        <v>54.5</v>
      </c>
      <c r="E106" s="22" t="s">
        <v>613</v>
      </c>
      <c r="F106" s="22" t="s">
        <v>617</v>
      </c>
      <c r="G106" s="119" t="s">
        <v>618</v>
      </c>
      <c r="H106" s="80"/>
      <c r="I106" s="500">
        <v>59.9</v>
      </c>
      <c r="J106" s="501">
        <v>59.9</v>
      </c>
      <c r="K106" s="501">
        <v>59.9</v>
      </c>
      <c r="L106" s="502">
        <v>59.9</v>
      </c>
      <c r="M106" s="423"/>
      <c r="N106" s="120">
        <v>61.7</v>
      </c>
      <c r="O106" s="501">
        <v>61.7</v>
      </c>
      <c r="P106" s="501">
        <v>61.7</v>
      </c>
      <c r="Q106" s="502">
        <v>61.7</v>
      </c>
      <c r="R106" s="425"/>
      <c r="S106" s="525"/>
    </row>
    <row r="107" spans="1:19" ht="15.75" customHeight="1" x14ac:dyDescent="0.35">
      <c r="A107" s="259"/>
      <c r="B107" s="132"/>
      <c r="C107" s="254" t="s">
        <v>710</v>
      </c>
      <c r="D107" s="35">
        <v>42.75</v>
      </c>
      <c r="E107" s="22">
        <v>42.75</v>
      </c>
      <c r="F107" s="22">
        <v>42.75</v>
      </c>
      <c r="G107" s="119">
        <v>42.75</v>
      </c>
      <c r="H107" s="80"/>
      <c r="I107" s="496" t="s">
        <v>658</v>
      </c>
      <c r="J107" s="275" t="s">
        <v>625</v>
      </c>
      <c r="K107" s="275" t="s">
        <v>625</v>
      </c>
      <c r="L107" s="276" t="s">
        <v>625</v>
      </c>
      <c r="M107" s="423"/>
      <c r="N107" s="496" t="s">
        <v>658</v>
      </c>
      <c r="O107" s="275" t="s">
        <v>625</v>
      </c>
      <c r="P107" s="275" t="s">
        <v>625</v>
      </c>
      <c r="Q107" s="276" t="s">
        <v>625</v>
      </c>
      <c r="R107" s="425"/>
      <c r="S107" s="525"/>
    </row>
    <row r="108" spans="1:19" x14ac:dyDescent="0.35">
      <c r="A108" s="259"/>
      <c r="B108" s="132"/>
      <c r="C108" s="254" t="s">
        <v>711</v>
      </c>
      <c r="D108" s="35">
        <v>28.5</v>
      </c>
      <c r="E108" s="22">
        <v>28.5</v>
      </c>
      <c r="F108" s="22">
        <v>28.5</v>
      </c>
      <c r="G108" s="119">
        <v>28.5</v>
      </c>
      <c r="H108" s="80"/>
      <c r="I108" s="499">
        <v>31.5</v>
      </c>
      <c r="J108" s="501">
        <v>31.5</v>
      </c>
      <c r="K108" s="501">
        <v>31.5</v>
      </c>
      <c r="L108" s="502">
        <v>31.5</v>
      </c>
      <c r="M108" s="423"/>
      <c r="N108" s="499">
        <v>32.4</v>
      </c>
      <c r="O108" s="501">
        <v>32.4</v>
      </c>
      <c r="P108" s="501">
        <v>32.4</v>
      </c>
      <c r="Q108" s="502">
        <v>32.4</v>
      </c>
      <c r="R108" s="425"/>
      <c r="S108" s="525"/>
    </row>
    <row r="109" spans="1:19" x14ac:dyDescent="0.35">
      <c r="A109" s="259"/>
      <c r="B109" s="132"/>
      <c r="C109" s="254" t="s">
        <v>712</v>
      </c>
      <c r="D109" s="35">
        <v>17.75</v>
      </c>
      <c r="E109" s="22">
        <v>17.75</v>
      </c>
      <c r="F109" s="22">
        <v>17.75</v>
      </c>
      <c r="G109" s="119">
        <v>17.75</v>
      </c>
      <c r="H109" s="80"/>
      <c r="I109" s="498">
        <v>19.899999999999999</v>
      </c>
      <c r="J109" s="283">
        <v>19.899999999999999</v>
      </c>
      <c r="K109" s="283">
        <v>19.899999999999999</v>
      </c>
      <c r="L109" s="284">
        <v>19.899999999999999</v>
      </c>
      <c r="M109" s="423"/>
      <c r="N109" s="498">
        <v>20.5</v>
      </c>
      <c r="O109" s="283">
        <v>20.5</v>
      </c>
      <c r="P109" s="283">
        <v>20.5</v>
      </c>
      <c r="Q109" s="284">
        <v>20.5</v>
      </c>
      <c r="R109" s="425"/>
      <c r="S109" s="525"/>
    </row>
    <row r="110" spans="1:19" x14ac:dyDescent="0.35">
      <c r="A110" s="259"/>
      <c r="B110" s="132"/>
      <c r="C110" s="254" t="s">
        <v>713</v>
      </c>
      <c r="D110" s="35">
        <v>15</v>
      </c>
      <c r="E110" s="22">
        <v>15</v>
      </c>
      <c r="F110" s="22">
        <v>15</v>
      </c>
      <c r="G110" s="119">
        <v>15</v>
      </c>
      <c r="H110" s="80"/>
      <c r="I110" s="499">
        <v>16.8</v>
      </c>
      <c r="J110" s="501">
        <v>16.8</v>
      </c>
      <c r="K110" s="501">
        <v>16.8</v>
      </c>
      <c r="L110" s="502">
        <v>16.8</v>
      </c>
      <c r="M110" s="423"/>
      <c r="N110" s="499">
        <v>17.3</v>
      </c>
      <c r="O110" s="501">
        <v>17.3</v>
      </c>
      <c r="P110" s="501">
        <v>17.3</v>
      </c>
      <c r="Q110" s="502">
        <v>17.3</v>
      </c>
      <c r="R110" s="425"/>
      <c r="S110" s="525"/>
    </row>
    <row r="111" spans="1:19" ht="13.5" customHeight="1" x14ac:dyDescent="0.35">
      <c r="A111" s="259"/>
      <c r="B111" s="132"/>
      <c r="C111" s="254" t="s">
        <v>714</v>
      </c>
      <c r="D111" s="35">
        <v>64.650000000000006</v>
      </c>
      <c r="E111" s="22">
        <v>64.650000000000006</v>
      </c>
      <c r="F111" s="22">
        <v>64.650000000000006</v>
      </c>
      <c r="G111" s="119">
        <v>64.650000000000006</v>
      </c>
      <c r="H111" s="80"/>
      <c r="I111" s="498" t="s">
        <v>658</v>
      </c>
      <c r="J111" s="283" t="s">
        <v>625</v>
      </c>
      <c r="K111" s="283" t="s">
        <v>625</v>
      </c>
      <c r="L111" s="284" t="s">
        <v>625</v>
      </c>
      <c r="M111" s="423"/>
      <c r="N111" s="498" t="s">
        <v>658</v>
      </c>
      <c r="O111" s="283" t="s">
        <v>658</v>
      </c>
      <c r="P111" s="283" t="s">
        <v>658</v>
      </c>
      <c r="Q111" s="284" t="s">
        <v>658</v>
      </c>
      <c r="R111" s="425"/>
      <c r="S111" s="525"/>
    </row>
    <row r="112" spans="1:19" x14ac:dyDescent="0.35">
      <c r="A112" s="259"/>
      <c r="B112" s="132"/>
      <c r="C112" s="254" t="s">
        <v>715</v>
      </c>
      <c r="D112" s="35">
        <v>43.25</v>
      </c>
      <c r="E112" s="22">
        <v>43.25</v>
      </c>
      <c r="F112" s="22">
        <v>43.25</v>
      </c>
      <c r="G112" s="119">
        <v>43.25</v>
      </c>
      <c r="H112" s="80"/>
      <c r="I112" s="499">
        <v>47.7</v>
      </c>
      <c r="J112" s="501">
        <v>47.7</v>
      </c>
      <c r="K112" s="501">
        <v>47.7</v>
      </c>
      <c r="L112" s="502">
        <v>47.7</v>
      </c>
      <c r="M112" s="423"/>
      <c r="N112" s="499">
        <v>49.1</v>
      </c>
      <c r="O112" s="501">
        <v>49.1</v>
      </c>
      <c r="P112" s="501">
        <v>49.1</v>
      </c>
      <c r="Q112" s="502">
        <v>49.1</v>
      </c>
      <c r="R112" s="425"/>
      <c r="S112" s="525"/>
    </row>
    <row r="113" spans="1:19" x14ac:dyDescent="0.35">
      <c r="A113" s="259"/>
      <c r="B113" s="132"/>
      <c r="C113" s="254" t="s">
        <v>716</v>
      </c>
      <c r="D113" s="35">
        <v>27.950000000000003</v>
      </c>
      <c r="E113" s="22">
        <v>27.950000000000003</v>
      </c>
      <c r="F113" s="22">
        <v>27.950000000000003</v>
      </c>
      <c r="G113" s="119">
        <v>27.950000000000003</v>
      </c>
      <c r="H113" s="80"/>
      <c r="I113" s="498">
        <v>30.8</v>
      </c>
      <c r="J113" s="283">
        <v>30.8</v>
      </c>
      <c r="K113" s="283">
        <v>30.8</v>
      </c>
      <c r="L113" s="284">
        <v>30.8</v>
      </c>
      <c r="M113" s="423"/>
      <c r="N113" s="498">
        <v>31.7</v>
      </c>
      <c r="O113" s="283">
        <v>31.7</v>
      </c>
      <c r="P113" s="283">
        <v>31.7</v>
      </c>
      <c r="Q113" s="284">
        <v>31.7</v>
      </c>
      <c r="R113" s="425"/>
      <c r="S113" s="525"/>
    </row>
    <row r="114" spans="1:19" x14ac:dyDescent="0.35">
      <c r="A114" s="259"/>
      <c r="B114" s="132"/>
      <c r="C114" s="254" t="s">
        <v>717</v>
      </c>
      <c r="D114" s="35">
        <v>23.5</v>
      </c>
      <c r="E114" s="22">
        <v>23.5</v>
      </c>
      <c r="F114" s="22">
        <v>23.5</v>
      </c>
      <c r="G114" s="119">
        <v>23.5</v>
      </c>
      <c r="H114" s="80"/>
      <c r="I114" s="499">
        <v>25.9</v>
      </c>
      <c r="J114" s="501">
        <v>25.9</v>
      </c>
      <c r="K114" s="501">
        <v>25.9</v>
      </c>
      <c r="L114" s="502">
        <v>25.9</v>
      </c>
      <c r="M114" s="423"/>
      <c r="N114" s="499">
        <v>26.7</v>
      </c>
      <c r="O114" s="501">
        <v>26.7</v>
      </c>
      <c r="P114" s="501">
        <v>26.7</v>
      </c>
      <c r="Q114" s="502">
        <v>26.7</v>
      </c>
      <c r="R114" s="425"/>
      <c r="S114" s="525"/>
    </row>
    <row r="115" spans="1:19" x14ac:dyDescent="0.35">
      <c r="A115" s="259"/>
      <c r="B115" s="132" t="s">
        <v>718</v>
      </c>
      <c r="C115" s="254"/>
      <c r="D115" s="140"/>
      <c r="E115" s="113"/>
      <c r="F115" s="113"/>
      <c r="G115" s="143"/>
      <c r="H115" s="80"/>
      <c r="I115" s="498"/>
      <c r="J115" s="283"/>
      <c r="K115" s="283"/>
      <c r="L115" s="284"/>
      <c r="M115" s="423"/>
      <c r="N115" s="498"/>
      <c r="O115" s="283"/>
      <c r="P115" s="283"/>
      <c r="Q115" s="284"/>
      <c r="R115" s="425"/>
      <c r="S115" s="525"/>
    </row>
    <row r="116" spans="1:19" x14ac:dyDescent="0.35">
      <c r="A116" s="133"/>
      <c r="B116" s="115"/>
      <c r="C116" s="254" t="s">
        <v>719</v>
      </c>
      <c r="D116" s="35">
        <v>24</v>
      </c>
      <c r="E116" s="22" t="s">
        <v>613</v>
      </c>
      <c r="F116" s="22" t="s">
        <v>617</v>
      </c>
      <c r="G116" s="119" t="s">
        <v>618</v>
      </c>
      <c r="H116" s="80"/>
      <c r="I116" s="500">
        <v>26.5</v>
      </c>
      <c r="J116" s="501">
        <v>22.5</v>
      </c>
      <c r="K116" s="501">
        <v>15.9</v>
      </c>
      <c r="L116" s="502">
        <v>13.2</v>
      </c>
      <c r="M116" s="423"/>
      <c r="N116" s="500" t="s">
        <v>623</v>
      </c>
      <c r="O116" s="501" t="s">
        <v>623</v>
      </c>
      <c r="P116" s="501" t="s">
        <v>623</v>
      </c>
      <c r="Q116" s="502" t="s">
        <v>623</v>
      </c>
      <c r="R116" s="425"/>
      <c r="S116" s="525"/>
    </row>
    <row r="117" spans="1:19" ht="15.5" x14ac:dyDescent="0.35">
      <c r="A117" s="260"/>
      <c r="B117" s="141"/>
      <c r="C117" s="254" t="s">
        <v>720</v>
      </c>
      <c r="D117" s="35">
        <v>22</v>
      </c>
      <c r="E117" s="22" t="s">
        <v>613</v>
      </c>
      <c r="F117" s="22" t="s">
        <v>617</v>
      </c>
      <c r="G117" s="119" t="s">
        <v>618</v>
      </c>
      <c r="H117" s="80"/>
      <c r="I117" s="498">
        <v>24.3</v>
      </c>
      <c r="J117" s="283">
        <v>20.6</v>
      </c>
      <c r="K117" s="283">
        <v>14.6</v>
      </c>
      <c r="L117" s="284">
        <v>12.2</v>
      </c>
      <c r="M117" s="423"/>
      <c r="N117" s="498">
        <v>25</v>
      </c>
      <c r="O117" s="283">
        <v>22.5</v>
      </c>
      <c r="P117" s="283">
        <v>15</v>
      </c>
      <c r="Q117" s="284">
        <v>12.5</v>
      </c>
      <c r="R117" s="425"/>
      <c r="S117" s="525"/>
    </row>
    <row r="118" spans="1:19" ht="15.5" x14ac:dyDescent="0.35">
      <c r="A118" s="260"/>
      <c r="B118" s="141"/>
      <c r="C118" s="254" t="s">
        <v>721</v>
      </c>
      <c r="D118" s="35">
        <v>11</v>
      </c>
      <c r="E118" s="22" t="s">
        <v>613</v>
      </c>
      <c r="F118" s="22" t="s">
        <v>617</v>
      </c>
      <c r="G118" s="119" t="s">
        <v>618</v>
      </c>
      <c r="H118" s="80"/>
      <c r="I118" s="500">
        <v>12.2</v>
      </c>
      <c r="J118" s="501">
        <v>10.4</v>
      </c>
      <c r="K118" s="501">
        <v>7.3</v>
      </c>
      <c r="L118" s="502">
        <v>6.1</v>
      </c>
      <c r="M118" s="423"/>
      <c r="N118" s="500">
        <v>12.6</v>
      </c>
      <c r="O118" s="501">
        <v>11.3</v>
      </c>
      <c r="P118" s="501">
        <v>7.6</v>
      </c>
      <c r="Q118" s="502">
        <v>6.3</v>
      </c>
      <c r="R118" s="425"/>
      <c r="S118" s="525"/>
    </row>
    <row r="119" spans="1:19" x14ac:dyDescent="0.35">
      <c r="A119" s="133"/>
      <c r="B119" s="115"/>
      <c r="C119" s="254" t="s">
        <v>722</v>
      </c>
      <c r="D119" s="35">
        <v>66.5</v>
      </c>
      <c r="E119" s="22" t="s">
        <v>613</v>
      </c>
      <c r="F119" s="22" t="s">
        <v>617</v>
      </c>
      <c r="G119" s="119" t="s">
        <v>618</v>
      </c>
      <c r="H119" s="80"/>
      <c r="I119" s="498">
        <v>73.3</v>
      </c>
      <c r="J119" s="283">
        <v>62.3</v>
      </c>
      <c r="K119" s="283">
        <v>44</v>
      </c>
      <c r="L119" s="284">
        <v>36.6</v>
      </c>
      <c r="M119" s="423"/>
      <c r="N119" s="498">
        <v>75</v>
      </c>
      <c r="O119" s="283">
        <v>68</v>
      </c>
      <c r="P119" s="283">
        <v>45</v>
      </c>
      <c r="Q119" s="284">
        <v>37.5</v>
      </c>
      <c r="R119" s="425"/>
      <c r="S119" s="525"/>
    </row>
    <row r="120" spans="1:19" ht="15.5" x14ac:dyDescent="0.35">
      <c r="A120" s="260"/>
      <c r="B120" s="141"/>
      <c r="C120" s="254" t="s">
        <v>723</v>
      </c>
      <c r="D120" s="35">
        <v>337.5</v>
      </c>
      <c r="E120" s="22" t="s">
        <v>613</v>
      </c>
      <c r="F120" s="22" t="s">
        <v>617</v>
      </c>
      <c r="G120" s="119" t="s">
        <v>618</v>
      </c>
      <c r="H120" s="80"/>
      <c r="I120" s="499">
        <v>372</v>
      </c>
      <c r="J120" s="501">
        <v>316</v>
      </c>
      <c r="K120" s="501">
        <v>223</v>
      </c>
      <c r="L120" s="502">
        <v>186</v>
      </c>
      <c r="M120" s="423"/>
      <c r="N120" s="500" t="s">
        <v>623</v>
      </c>
      <c r="O120" s="501" t="s">
        <v>623</v>
      </c>
      <c r="P120" s="501" t="s">
        <v>623</v>
      </c>
      <c r="Q120" s="502" t="s">
        <v>623</v>
      </c>
      <c r="R120" s="425"/>
      <c r="S120" s="525"/>
    </row>
    <row r="121" spans="1:19" x14ac:dyDescent="0.35">
      <c r="A121" s="133"/>
      <c r="B121" s="115"/>
      <c r="C121" s="254" t="s">
        <v>724</v>
      </c>
      <c r="D121" s="35">
        <v>450</v>
      </c>
      <c r="E121" s="22" t="s">
        <v>613</v>
      </c>
      <c r="F121" s="22" t="s">
        <v>617</v>
      </c>
      <c r="G121" s="119" t="s">
        <v>618</v>
      </c>
      <c r="H121" s="80"/>
      <c r="I121" s="498">
        <v>497</v>
      </c>
      <c r="J121" s="283">
        <v>422</v>
      </c>
      <c r="K121" s="283">
        <v>298</v>
      </c>
      <c r="L121" s="284">
        <v>249</v>
      </c>
      <c r="M121" s="423"/>
      <c r="N121" s="500" t="s">
        <v>623</v>
      </c>
      <c r="O121" s="501" t="s">
        <v>623</v>
      </c>
      <c r="P121" s="501" t="s">
        <v>623</v>
      </c>
      <c r="Q121" s="502" t="s">
        <v>623</v>
      </c>
      <c r="R121" s="425"/>
      <c r="S121" s="525"/>
    </row>
    <row r="122" spans="1:19" x14ac:dyDescent="0.35">
      <c r="A122" s="133"/>
      <c r="B122" s="115"/>
      <c r="C122" s="254" t="s">
        <v>725</v>
      </c>
      <c r="D122" s="35">
        <v>225</v>
      </c>
      <c r="E122" s="22" t="s">
        <v>613</v>
      </c>
      <c r="F122" s="22" t="s">
        <v>617</v>
      </c>
      <c r="G122" s="119" t="s">
        <v>618</v>
      </c>
      <c r="H122" s="80"/>
      <c r="I122" s="499">
        <v>248</v>
      </c>
      <c r="J122" s="501">
        <v>211</v>
      </c>
      <c r="K122" s="501">
        <v>149</v>
      </c>
      <c r="L122" s="502">
        <v>124</v>
      </c>
      <c r="M122" s="423"/>
      <c r="N122" s="500" t="s">
        <v>623</v>
      </c>
      <c r="O122" s="501" t="s">
        <v>623</v>
      </c>
      <c r="P122" s="501" t="s">
        <v>623</v>
      </c>
      <c r="Q122" s="502" t="s">
        <v>623</v>
      </c>
      <c r="R122" s="425"/>
      <c r="S122" s="525"/>
    </row>
    <row r="123" spans="1:19" x14ac:dyDescent="0.35">
      <c r="A123" s="133"/>
      <c r="B123" s="115"/>
      <c r="C123" s="254" t="s">
        <v>726</v>
      </c>
      <c r="D123" s="35">
        <v>10</v>
      </c>
      <c r="E123" s="22" t="s">
        <v>613</v>
      </c>
      <c r="F123" s="22" t="s">
        <v>617</v>
      </c>
      <c r="G123" s="119" t="s">
        <v>618</v>
      </c>
      <c r="H123" s="80"/>
      <c r="I123" s="498">
        <v>11</v>
      </c>
      <c r="J123" s="283">
        <v>9.3000000000000007</v>
      </c>
      <c r="K123" s="283">
        <v>6.6</v>
      </c>
      <c r="L123" s="284">
        <v>5.6</v>
      </c>
      <c r="M123" s="423"/>
      <c r="N123" s="498">
        <v>11.3</v>
      </c>
      <c r="O123" s="283">
        <v>10.199999999999999</v>
      </c>
      <c r="P123" s="283">
        <v>6.8</v>
      </c>
      <c r="Q123" s="284">
        <v>5.7</v>
      </c>
      <c r="R123" s="425"/>
      <c r="S123" s="525"/>
    </row>
    <row r="124" spans="1:19" x14ac:dyDescent="0.35">
      <c r="A124" s="133"/>
      <c r="B124" s="115"/>
      <c r="C124" s="254" t="s">
        <v>727</v>
      </c>
      <c r="D124" s="35">
        <v>60</v>
      </c>
      <c r="E124" s="22" t="s">
        <v>613</v>
      </c>
      <c r="F124" s="22" t="s">
        <v>617</v>
      </c>
      <c r="G124" s="119" t="s">
        <v>618</v>
      </c>
      <c r="H124" s="80"/>
      <c r="I124" s="499">
        <v>66.2</v>
      </c>
      <c r="J124" s="501">
        <v>56.7</v>
      </c>
      <c r="K124" s="501">
        <v>39.9</v>
      </c>
      <c r="L124" s="502">
        <v>33.6</v>
      </c>
      <c r="M124" s="423"/>
      <c r="N124" s="499">
        <v>68</v>
      </c>
      <c r="O124" s="501">
        <v>61</v>
      </c>
      <c r="P124" s="501">
        <v>41</v>
      </c>
      <c r="Q124" s="502">
        <v>34</v>
      </c>
      <c r="R124" s="425"/>
      <c r="S124" s="525"/>
    </row>
    <row r="125" spans="1:19" x14ac:dyDescent="0.35">
      <c r="A125" s="133"/>
      <c r="B125" s="115"/>
      <c r="C125" s="254" t="s">
        <v>728</v>
      </c>
      <c r="D125" s="35">
        <v>120</v>
      </c>
      <c r="E125" s="22" t="s">
        <v>613</v>
      </c>
      <c r="F125" s="22" t="s">
        <v>617</v>
      </c>
      <c r="G125" s="119" t="s">
        <v>618</v>
      </c>
      <c r="H125" s="80"/>
      <c r="I125" s="498">
        <v>132</v>
      </c>
      <c r="J125" s="283">
        <v>112</v>
      </c>
      <c r="K125" s="283">
        <v>79</v>
      </c>
      <c r="L125" s="284">
        <v>66</v>
      </c>
      <c r="M125" s="423"/>
      <c r="N125" s="498">
        <v>136</v>
      </c>
      <c r="O125" s="283">
        <v>122</v>
      </c>
      <c r="P125" s="283">
        <v>82</v>
      </c>
      <c r="Q125" s="284">
        <v>68</v>
      </c>
      <c r="R125" s="425"/>
      <c r="S125" s="525"/>
    </row>
    <row r="126" spans="1:19" x14ac:dyDescent="0.35">
      <c r="A126" s="133"/>
      <c r="B126" s="115"/>
      <c r="C126" s="254" t="s">
        <v>729</v>
      </c>
      <c r="D126" s="35">
        <v>120</v>
      </c>
      <c r="E126" s="22" t="s">
        <v>613</v>
      </c>
      <c r="F126" s="22" t="s">
        <v>617</v>
      </c>
      <c r="G126" s="119" t="s">
        <v>618</v>
      </c>
      <c r="H126" s="80"/>
      <c r="I126" s="499">
        <v>132</v>
      </c>
      <c r="J126" s="501">
        <v>112</v>
      </c>
      <c r="K126" s="501">
        <v>79</v>
      </c>
      <c r="L126" s="502">
        <v>66</v>
      </c>
      <c r="M126" s="423"/>
      <c r="N126" s="499">
        <v>136</v>
      </c>
      <c r="O126" s="501">
        <v>122</v>
      </c>
      <c r="P126" s="501">
        <v>82</v>
      </c>
      <c r="Q126" s="502">
        <v>68</v>
      </c>
      <c r="R126" s="425"/>
      <c r="S126" s="525"/>
    </row>
    <row r="127" spans="1:19" x14ac:dyDescent="0.35">
      <c r="A127" s="259"/>
      <c r="B127" s="132"/>
      <c r="C127" s="254" t="s">
        <v>730</v>
      </c>
      <c r="D127" s="35">
        <v>201</v>
      </c>
      <c r="E127" s="22" t="s">
        <v>613</v>
      </c>
      <c r="F127" s="22" t="s">
        <v>617</v>
      </c>
      <c r="G127" s="119" t="s">
        <v>618</v>
      </c>
      <c r="H127" s="80"/>
      <c r="I127" s="498">
        <v>222</v>
      </c>
      <c r="J127" s="283">
        <v>189</v>
      </c>
      <c r="K127" s="283">
        <v>133</v>
      </c>
      <c r="L127" s="284">
        <v>111</v>
      </c>
      <c r="M127" s="423"/>
      <c r="N127" s="498">
        <v>229</v>
      </c>
      <c r="O127" s="283">
        <v>206</v>
      </c>
      <c r="P127" s="283">
        <v>137</v>
      </c>
      <c r="Q127" s="284">
        <v>115</v>
      </c>
      <c r="R127" s="425"/>
      <c r="S127" s="525"/>
    </row>
    <row r="128" spans="1:19" x14ac:dyDescent="0.35">
      <c r="A128" s="133"/>
      <c r="B128" s="115"/>
      <c r="C128" s="254" t="s">
        <v>731</v>
      </c>
      <c r="D128" s="35">
        <v>90.5</v>
      </c>
      <c r="E128" s="22" t="s">
        <v>613</v>
      </c>
      <c r="F128" s="22" t="s">
        <v>617</v>
      </c>
      <c r="G128" s="119" t="s">
        <v>618</v>
      </c>
      <c r="H128" s="80"/>
      <c r="I128" s="499">
        <v>99.8</v>
      </c>
      <c r="J128" s="501">
        <v>85</v>
      </c>
      <c r="K128" s="501">
        <v>59.9</v>
      </c>
      <c r="L128" s="502">
        <v>50.4</v>
      </c>
      <c r="M128" s="423"/>
      <c r="N128" s="499">
        <v>103</v>
      </c>
      <c r="O128" s="501">
        <v>93</v>
      </c>
      <c r="P128" s="501">
        <v>62</v>
      </c>
      <c r="Q128" s="502">
        <v>52</v>
      </c>
      <c r="R128" s="425"/>
      <c r="S128" s="525"/>
    </row>
    <row r="129" spans="1:19" x14ac:dyDescent="0.35">
      <c r="A129" s="133"/>
      <c r="B129" s="115"/>
      <c r="C129" s="254" t="s">
        <v>732</v>
      </c>
      <c r="D129" s="35">
        <v>301.5</v>
      </c>
      <c r="E129" s="22" t="s">
        <v>613</v>
      </c>
      <c r="F129" s="22" t="s">
        <v>617</v>
      </c>
      <c r="G129" s="119" t="s">
        <v>618</v>
      </c>
      <c r="H129" s="80"/>
      <c r="I129" s="498">
        <v>333</v>
      </c>
      <c r="J129" s="283">
        <v>283</v>
      </c>
      <c r="K129" s="283">
        <v>200</v>
      </c>
      <c r="L129" s="284">
        <v>167</v>
      </c>
      <c r="M129" s="423"/>
      <c r="N129" s="498">
        <v>343</v>
      </c>
      <c r="O129" s="283">
        <v>309</v>
      </c>
      <c r="P129" s="283">
        <v>206</v>
      </c>
      <c r="Q129" s="284">
        <v>172</v>
      </c>
      <c r="R129" s="425"/>
      <c r="S129" s="525"/>
    </row>
    <row r="130" spans="1:19" x14ac:dyDescent="0.35">
      <c r="A130" s="133"/>
      <c r="B130" s="115"/>
      <c r="C130" s="254" t="s">
        <v>733</v>
      </c>
      <c r="D130" s="35">
        <v>482</v>
      </c>
      <c r="E130" s="22" t="s">
        <v>613</v>
      </c>
      <c r="F130" s="22" t="s">
        <v>617</v>
      </c>
      <c r="G130" s="119" t="s">
        <v>618</v>
      </c>
      <c r="H130" s="80"/>
      <c r="I130" s="499">
        <v>531</v>
      </c>
      <c r="J130" s="501">
        <v>451</v>
      </c>
      <c r="K130" s="501">
        <v>319</v>
      </c>
      <c r="L130" s="502">
        <v>266</v>
      </c>
      <c r="M130" s="423"/>
      <c r="N130" s="499">
        <v>547</v>
      </c>
      <c r="O130" s="501">
        <v>492</v>
      </c>
      <c r="P130" s="501">
        <v>328</v>
      </c>
      <c r="Q130" s="502">
        <v>274</v>
      </c>
      <c r="R130" s="425"/>
      <c r="S130" s="525"/>
    </row>
    <row r="131" spans="1:19" x14ac:dyDescent="0.35">
      <c r="A131" s="133"/>
      <c r="B131" s="115"/>
      <c r="C131" s="254" t="s">
        <v>734</v>
      </c>
      <c r="D131" s="35">
        <v>93</v>
      </c>
      <c r="E131" s="22" t="s">
        <v>613</v>
      </c>
      <c r="F131" s="22" t="s">
        <v>617</v>
      </c>
      <c r="G131" s="119" t="s">
        <v>618</v>
      </c>
      <c r="H131" s="80"/>
      <c r="I131" s="498">
        <v>103</v>
      </c>
      <c r="J131" s="283">
        <v>88</v>
      </c>
      <c r="K131" s="283">
        <v>62</v>
      </c>
      <c r="L131" s="284">
        <v>52</v>
      </c>
      <c r="M131" s="423"/>
      <c r="N131" s="498">
        <v>106</v>
      </c>
      <c r="O131" s="283">
        <v>95</v>
      </c>
      <c r="P131" s="283">
        <v>64</v>
      </c>
      <c r="Q131" s="284">
        <v>53</v>
      </c>
      <c r="R131" s="425"/>
      <c r="S131" s="525"/>
    </row>
    <row r="132" spans="1:19" x14ac:dyDescent="0.35">
      <c r="A132" s="133"/>
      <c r="B132" s="115"/>
      <c r="C132" s="254" t="s">
        <v>735</v>
      </c>
      <c r="D132" s="35">
        <v>10.5</v>
      </c>
      <c r="E132" s="22" t="s">
        <v>613</v>
      </c>
      <c r="F132" s="22" t="s">
        <v>617</v>
      </c>
      <c r="G132" s="119" t="s">
        <v>618</v>
      </c>
      <c r="H132" s="80"/>
      <c r="I132" s="500">
        <v>11.6</v>
      </c>
      <c r="J132" s="501">
        <v>9.8000000000000007</v>
      </c>
      <c r="K132" s="501">
        <v>7</v>
      </c>
      <c r="L132" s="502">
        <v>5.8</v>
      </c>
      <c r="M132" s="423"/>
      <c r="N132" s="500">
        <v>12</v>
      </c>
      <c r="O132" s="501">
        <v>11</v>
      </c>
      <c r="P132" s="501">
        <v>7</v>
      </c>
      <c r="Q132" s="502">
        <v>6</v>
      </c>
      <c r="R132" s="425"/>
      <c r="S132" s="525"/>
    </row>
    <row r="133" spans="1:19" x14ac:dyDescent="0.35">
      <c r="A133" s="259"/>
      <c r="B133" s="132" t="s">
        <v>736</v>
      </c>
      <c r="C133" s="254"/>
      <c r="D133" s="35"/>
      <c r="E133" s="22"/>
      <c r="F133" s="22"/>
      <c r="G133" s="119"/>
      <c r="H133" s="80"/>
      <c r="I133" s="496"/>
      <c r="J133" s="275"/>
      <c r="K133" s="275"/>
      <c r="L133" s="276"/>
      <c r="M133" s="423"/>
      <c r="N133" s="496"/>
      <c r="O133" s="275"/>
      <c r="P133" s="275"/>
      <c r="Q133" s="276"/>
      <c r="R133" s="425"/>
      <c r="S133" s="525"/>
    </row>
    <row r="134" spans="1:19" x14ac:dyDescent="0.35">
      <c r="A134" s="133"/>
      <c r="B134" s="115"/>
      <c r="C134" s="254" t="s">
        <v>737</v>
      </c>
      <c r="D134" s="35">
        <v>48</v>
      </c>
      <c r="E134" s="22" t="s">
        <v>613</v>
      </c>
      <c r="F134" s="22" t="s">
        <v>617</v>
      </c>
      <c r="G134" s="119" t="s">
        <v>618</v>
      </c>
      <c r="H134" s="80"/>
      <c r="I134" s="499">
        <v>52.5</v>
      </c>
      <c r="J134" s="501">
        <v>45.1</v>
      </c>
      <c r="K134" s="501">
        <v>31.5</v>
      </c>
      <c r="L134" s="502">
        <v>26.3</v>
      </c>
      <c r="M134" s="423"/>
      <c r="N134" s="500" t="s">
        <v>623</v>
      </c>
      <c r="O134" s="501" t="s">
        <v>623</v>
      </c>
      <c r="P134" s="501" t="s">
        <v>623</v>
      </c>
      <c r="Q134" s="502" t="s">
        <v>623</v>
      </c>
      <c r="R134" s="425"/>
      <c r="S134" s="525"/>
    </row>
    <row r="135" spans="1:19" x14ac:dyDescent="0.35">
      <c r="A135" s="259"/>
      <c r="B135" s="132"/>
      <c r="C135" s="254" t="s">
        <v>738</v>
      </c>
      <c r="D135" s="35">
        <v>334.5</v>
      </c>
      <c r="E135" s="22" t="s">
        <v>613</v>
      </c>
      <c r="F135" s="22" t="s">
        <v>617</v>
      </c>
      <c r="G135" s="119" t="s">
        <v>618</v>
      </c>
      <c r="H135" s="80"/>
      <c r="I135" s="498">
        <v>369</v>
      </c>
      <c r="J135" s="283">
        <v>314</v>
      </c>
      <c r="K135" s="283">
        <v>221</v>
      </c>
      <c r="L135" s="284">
        <v>185</v>
      </c>
      <c r="M135" s="423"/>
      <c r="N135" s="498">
        <v>380</v>
      </c>
      <c r="O135" s="283">
        <v>342</v>
      </c>
      <c r="P135" s="283">
        <v>228</v>
      </c>
      <c r="Q135" s="284">
        <v>190</v>
      </c>
      <c r="R135" s="425"/>
      <c r="S135" s="525"/>
    </row>
    <row r="136" spans="1:19" x14ac:dyDescent="0.35">
      <c r="A136" s="259"/>
      <c r="B136" s="132"/>
      <c r="C136" s="254" t="s">
        <v>739</v>
      </c>
      <c r="D136" s="35">
        <v>52.5</v>
      </c>
      <c r="E136" s="22" t="s">
        <v>613</v>
      </c>
      <c r="F136" s="22" t="s">
        <v>617</v>
      </c>
      <c r="G136" s="119" t="s">
        <v>618</v>
      </c>
      <c r="H136" s="80"/>
      <c r="I136" s="499">
        <v>57.8</v>
      </c>
      <c r="J136" s="501">
        <v>49.4</v>
      </c>
      <c r="K136" s="501">
        <v>34.6</v>
      </c>
      <c r="L136" s="502">
        <v>29.4</v>
      </c>
      <c r="M136" s="423"/>
      <c r="N136" s="499">
        <v>59.5</v>
      </c>
      <c r="O136" s="501">
        <v>50.9</v>
      </c>
      <c r="P136" s="501">
        <v>35.6</v>
      </c>
      <c r="Q136" s="502">
        <v>30.3</v>
      </c>
      <c r="R136" s="425"/>
      <c r="S136" s="525"/>
    </row>
    <row r="137" spans="1:19" x14ac:dyDescent="0.35">
      <c r="A137" s="259"/>
      <c r="B137" s="132"/>
      <c r="C137" s="254" t="s">
        <v>740</v>
      </c>
      <c r="D137" s="35">
        <v>22</v>
      </c>
      <c r="E137" s="22" t="s">
        <v>613</v>
      </c>
      <c r="F137" s="22" t="s">
        <v>617</v>
      </c>
      <c r="G137" s="119" t="s">
        <v>618</v>
      </c>
      <c r="H137" s="80"/>
      <c r="I137" s="498">
        <v>24.3</v>
      </c>
      <c r="J137" s="283">
        <v>20.6</v>
      </c>
      <c r="K137" s="283">
        <v>14.6</v>
      </c>
      <c r="L137" s="284">
        <v>12.2</v>
      </c>
      <c r="M137" s="423"/>
      <c r="N137" s="498">
        <v>25</v>
      </c>
      <c r="O137" s="283">
        <v>21.2</v>
      </c>
      <c r="P137" s="283">
        <v>15</v>
      </c>
      <c r="Q137" s="284">
        <v>12.6</v>
      </c>
      <c r="R137" s="425"/>
      <c r="S137" s="525"/>
    </row>
    <row r="138" spans="1:19" x14ac:dyDescent="0.35">
      <c r="A138" s="259"/>
      <c r="B138" s="132"/>
      <c r="C138" s="254" t="s">
        <v>741</v>
      </c>
      <c r="D138" s="35">
        <v>109</v>
      </c>
      <c r="E138" s="22" t="s">
        <v>613</v>
      </c>
      <c r="F138" s="22" t="s">
        <v>617</v>
      </c>
      <c r="G138" s="119" t="s">
        <v>618</v>
      </c>
      <c r="H138" s="80"/>
      <c r="I138" s="499">
        <v>120</v>
      </c>
      <c r="J138" s="501">
        <v>102</v>
      </c>
      <c r="K138" s="501">
        <v>72</v>
      </c>
      <c r="L138" s="502">
        <v>60</v>
      </c>
      <c r="M138" s="423"/>
      <c r="N138" s="499">
        <v>123.6</v>
      </c>
      <c r="O138" s="501">
        <v>105.1</v>
      </c>
      <c r="P138" s="501">
        <v>74.2</v>
      </c>
      <c r="Q138" s="502">
        <v>61.8</v>
      </c>
      <c r="R138" s="425"/>
      <c r="S138" s="525"/>
    </row>
    <row r="139" spans="1:19" x14ac:dyDescent="0.35">
      <c r="A139" s="133"/>
      <c r="B139" s="115"/>
      <c r="C139" s="254" t="s">
        <v>742</v>
      </c>
      <c r="D139" s="35">
        <v>61</v>
      </c>
      <c r="E139" s="22" t="s">
        <v>613</v>
      </c>
      <c r="F139" s="22" t="s">
        <v>617</v>
      </c>
      <c r="G139" s="119" t="s">
        <v>618</v>
      </c>
      <c r="H139" s="80"/>
      <c r="I139" s="498">
        <v>67.2</v>
      </c>
      <c r="J139" s="283">
        <v>56.7</v>
      </c>
      <c r="K139" s="283">
        <v>39.9</v>
      </c>
      <c r="L139" s="284">
        <v>33.6</v>
      </c>
      <c r="M139" s="423"/>
      <c r="N139" s="498">
        <v>69.2</v>
      </c>
      <c r="O139" s="283">
        <v>58.4</v>
      </c>
      <c r="P139" s="283">
        <v>41.1</v>
      </c>
      <c r="Q139" s="284">
        <v>34.6</v>
      </c>
      <c r="R139" s="425"/>
      <c r="S139" s="525"/>
    </row>
    <row r="140" spans="1:19" x14ac:dyDescent="0.35">
      <c r="A140" s="133"/>
      <c r="B140" s="115"/>
      <c r="C140" s="254" t="s">
        <v>743</v>
      </c>
      <c r="D140" s="35">
        <v>61</v>
      </c>
      <c r="E140" s="22" t="s">
        <v>613</v>
      </c>
      <c r="F140" s="22" t="s">
        <v>617</v>
      </c>
      <c r="G140" s="119" t="s">
        <v>618</v>
      </c>
      <c r="H140" s="80"/>
      <c r="I140" s="499">
        <v>67.2</v>
      </c>
      <c r="J140" s="501">
        <v>56.7</v>
      </c>
      <c r="K140" s="501">
        <v>39.9</v>
      </c>
      <c r="L140" s="502">
        <v>33.6</v>
      </c>
      <c r="M140" s="423"/>
      <c r="N140" s="499">
        <v>69.2</v>
      </c>
      <c r="O140" s="501">
        <v>58.4</v>
      </c>
      <c r="P140" s="501">
        <v>41.1</v>
      </c>
      <c r="Q140" s="502">
        <v>34.6</v>
      </c>
      <c r="R140" s="425"/>
      <c r="S140" s="525"/>
    </row>
    <row r="141" spans="1:19" x14ac:dyDescent="0.35">
      <c r="A141" s="259"/>
      <c r="B141" s="132" t="s">
        <v>744</v>
      </c>
      <c r="C141" s="254"/>
      <c r="D141" s="35"/>
      <c r="E141" s="22"/>
      <c r="F141" s="22"/>
      <c r="G141" s="119"/>
      <c r="H141" s="80"/>
      <c r="I141" s="35"/>
      <c r="J141" s="22"/>
      <c r="K141" s="22"/>
      <c r="L141" s="119"/>
      <c r="M141" s="423"/>
      <c r="N141" s="35"/>
      <c r="O141" s="22"/>
      <c r="P141" s="22"/>
      <c r="Q141" s="119"/>
      <c r="R141" s="425"/>
      <c r="S141" s="525"/>
    </row>
    <row r="142" spans="1:19" x14ac:dyDescent="0.35">
      <c r="A142" s="133"/>
      <c r="B142" s="115"/>
      <c r="C142" s="254" t="s">
        <v>745</v>
      </c>
      <c r="D142" s="35">
        <v>37.5</v>
      </c>
      <c r="E142" s="22" t="s">
        <v>613</v>
      </c>
      <c r="F142" s="22" t="s">
        <v>617</v>
      </c>
      <c r="G142" s="119" t="s">
        <v>618</v>
      </c>
      <c r="H142" s="80"/>
      <c r="I142" s="500">
        <v>41.4</v>
      </c>
      <c r="J142" s="501">
        <v>35.200000000000003</v>
      </c>
      <c r="K142" s="501">
        <v>24.8</v>
      </c>
      <c r="L142" s="502">
        <v>20.7</v>
      </c>
      <c r="M142" s="423"/>
      <c r="N142" s="500">
        <v>42.6</v>
      </c>
      <c r="O142" s="501">
        <v>36.299999999999997</v>
      </c>
      <c r="P142" s="501">
        <v>25.5</v>
      </c>
      <c r="Q142" s="502">
        <v>21.3</v>
      </c>
      <c r="R142" s="425"/>
      <c r="S142" s="525"/>
    </row>
    <row r="143" spans="1:19" x14ac:dyDescent="0.35">
      <c r="A143" s="133"/>
      <c r="B143" s="115"/>
      <c r="C143" s="254" t="s">
        <v>746</v>
      </c>
      <c r="D143" s="35">
        <v>50</v>
      </c>
      <c r="E143" s="22" t="s">
        <v>613</v>
      </c>
      <c r="F143" s="22" t="s">
        <v>617</v>
      </c>
      <c r="G143" s="119" t="s">
        <v>618</v>
      </c>
      <c r="H143" s="80"/>
      <c r="I143" s="498">
        <v>55.7</v>
      </c>
      <c r="J143" s="283">
        <v>47.3</v>
      </c>
      <c r="K143" s="283">
        <v>33.6</v>
      </c>
      <c r="L143" s="284">
        <v>28.4</v>
      </c>
      <c r="M143" s="423"/>
      <c r="N143" s="498">
        <v>57</v>
      </c>
      <c r="O143" s="283">
        <v>51</v>
      </c>
      <c r="P143" s="283">
        <v>34</v>
      </c>
      <c r="Q143" s="284">
        <v>29</v>
      </c>
      <c r="R143" s="425"/>
      <c r="S143" s="525"/>
    </row>
    <row r="144" spans="1:19" x14ac:dyDescent="0.35">
      <c r="A144" s="133"/>
      <c r="B144" s="115"/>
      <c r="C144" s="254" t="s">
        <v>747</v>
      </c>
      <c r="D144" s="35">
        <v>273</v>
      </c>
      <c r="E144" s="22" t="s">
        <v>613</v>
      </c>
      <c r="F144" s="22" t="s">
        <v>617</v>
      </c>
      <c r="G144" s="119" t="s">
        <v>618</v>
      </c>
      <c r="H144" s="80"/>
      <c r="I144" s="499">
        <v>301</v>
      </c>
      <c r="J144" s="501">
        <v>256</v>
      </c>
      <c r="K144" s="501">
        <v>181</v>
      </c>
      <c r="L144" s="502">
        <v>151</v>
      </c>
      <c r="M144" s="423"/>
      <c r="N144" s="499">
        <v>310</v>
      </c>
      <c r="O144" s="501">
        <v>279</v>
      </c>
      <c r="P144" s="501">
        <v>186</v>
      </c>
      <c r="Q144" s="502">
        <v>155</v>
      </c>
      <c r="R144" s="425"/>
      <c r="S144" s="525"/>
    </row>
    <row r="145" spans="1:19" x14ac:dyDescent="0.35">
      <c r="A145" s="133"/>
      <c r="B145" s="115"/>
      <c r="C145" s="254" t="s">
        <v>748</v>
      </c>
      <c r="D145" s="35">
        <v>120</v>
      </c>
      <c r="E145" s="22" t="s">
        <v>613</v>
      </c>
      <c r="F145" s="22" t="s">
        <v>617</v>
      </c>
      <c r="G145" s="119" t="s">
        <v>618</v>
      </c>
      <c r="H145" s="80"/>
      <c r="I145" s="498">
        <v>132</v>
      </c>
      <c r="J145" s="283">
        <v>112</v>
      </c>
      <c r="K145" s="283">
        <v>79</v>
      </c>
      <c r="L145" s="284">
        <v>66</v>
      </c>
      <c r="M145" s="423"/>
      <c r="N145" s="498">
        <v>136</v>
      </c>
      <c r="O145" s="283">
        <v>122</v>
      </c>
      <c r="P145" s="283">
        <v>82</v>
      </c>
      <c r="Q145" s="284">
        <v>68</v>
      </c>
      <c r="R145" s="425"/>
      <c r="S145" s="525"/>
    </row>
    <row r="146" spans="1:19" x14ac:dyDescent="0.35">
      <c r="A146" s="133"/>
      <c r="B146" s="115"/>
      <c r="C146" s="254" t="s">
        <v>749</v>
      </c>
      <c r="D146" s="35">
        <v>47</v>
      </c>
      <c r="E146" s="22" t="s">
        <v>613</v>
      </c>
      <c r="F146" s="22" t="s">
        <v>617</v>
      </c>
      <c r="G146" s="119" t="s">
        <v>618</v>
      </c>
      <c r="H146" s="80"/>
      <c r="I146" s="500">
        <v>51.9</v>
      </c>
      <c r="J146" s="501">
        <v>44.1</v>
      </c>
      <c r="K146" s="501">
        <v>31.1</v>
      </c>
      <c r="L146" s="502">
        <v>25.9</v>
      </c>
      <c r="M146" s="423"/>
      <c r="N146" s="500">
        <v>53</v>
      </c>
      <c r="O146" s="501">
        <v>48</v>
      </c>
      <c r="P146" s="501">
        <v>31.8</v>
      </c>
      <c r="Q146" s="502">
        <v>26.5</v>
      </c>
      <c r="R146" s="425"/>
      <c r="S146" s="525"/>
    </row>
    <row r="147" spans="1:19" x14ac:dyDescent="0.35">
      <c r="A147" s="133"/>
      <c r="B147" s="115"/>
      <c r="C147" s="254" t="s">
        <v>750</v>
      </c>
      <c r="D147" s="35">
        <v>12</v>
      </c>
      <c r="E147" s="22" t="s">
        <v>613</v>
      </c>
      <c r="F147" s="22" t="s">
        <v>617</v>
      </c>
      <c r="G147" s="119" t="s">
        <v>618</v>
      </c>
      <c r="H147" s="80"/>
      <c r="I147" s="498">
        <v>13.2</v>
      </c>
      <c r="J147" s="283">
        <v>11.2</v>
      </c>
      <c r="K147" s="283">
        <v>8</v>
      </c>
      <c r="L147" s="284">
        <v>6.6</v>
      </c>
      <c r="M147" s="423"/>
      <c r="N147" s="498">
        <v>13.6</v>
      </c>
      <c r="O147" s="283">
        <v>11.5</v>
      </c>
      <c r="P147" s="283">
        <v>8.1999999999999993</v>
      </c>
      <c r="Q147" s="284">
        <v>6.8</v>
      </c>
      <c r="R147" s="425"/>
      <c r="S147" s="525"/>
    </row>
    <row r="148" spans="1:19" ht="18.75" customHeight="1" x14ac:dyDescent="0.35">
      <c r="A148" s="133"/>
      <c r="B148" s="115"/>
      <c r="C148" s="254" t="s">
        <v>751</v>
      </c>
      <c r="D148" s="35">
        <v>11</v>
      </c>
      <c r="E148" s="22" t="s">
        <v>613</v>
      </c>
      <c r="F148" s="22" t="s">
        <v>617</v>
      </c>
      <c r="G148" s="119" t="s">
        <v>618</v>
      </c>
      <c r="H148" s="80"/>
      <c r="I148" s="497" t="s">
        <v>625</v>
      </c>
      <c r="J148" s="280" t="s">
        <v>625</v>
      </c>
      <c r="K148" s="280" t="s">
        <v>625</v>
      </c>
      <c r="L148" s="459" t="s">
        <v>625</v>
      </c>
      <c r="M148" s="423"/>
      <c r="N148" s="497" t="s">
        <v>625</v>
      </c>
      <c r="O148" s="280" t="s">
        <v>625</v>
      </c>
      <c r="P148" s="280" t="s">
        <v>625</v>
      </c>
      <c r="Q148" s="459" t="s">
        <v>625</v>
      </c>
      <c r="R148" s="425"/>
      <c r="S148" s="525"/>
    </row>
    <row r="149" spans="1:19" ht="16.5" customHeight="1" x14ac:dyDescent="0.35">
      <c r="A149" s="133"/>
      <c r="B149" s="115"/>
      <c r="C149" s="254" t="s">
        <v>752</v>
      </c>
      <c r="D149" s="35">
        <v>11</v>
      </c>
      <c r="E149" s="22" t="s">
        <v>613</v>
      </c>
      <c r="F149" s="22" t="s">
        <v>617</v>
      </c>
      <c r="G149" s="119" t="s">
        <v>618</v>
      </c>
      <c r="H149" s="80"/>
      <c r="I149" s="496" t="s">
        <v>625</v>
      </c>
      <c r="J149" s="275" t="s">
        <v>625</v>
      </c>
      <c r="K149" s="275" t="s">
        <v>625</v>
      </c>
      <c r="L149" s="276" t="s">
        <v>625</v>
      </c>
      <c r="M149" s="423"/>
      <c r="N149" s="496" t="s">
        <v>625</v>
      </c>
      <c r="O149" s="275" t="s">
        <v>625</v>
      </c>
      <c r="P149" s="275" t="s">
        <v>625</v>
      </c>
      <c r="Q149" s="276" t="s">
        <v>625</v>
      </c>
      <c r="R149" s="425"/>
      <c r="S149" s="525"/>
    </row>
    <row r="150" spans="1:19" ht="15" customHeight="1" x14ac:dyDescent="0.35">
      <c r="A150" s="133"/>
      <c r="B150" s="115"/>
      <c r="C150" s="254" t="s">
        <v>753</v>
      </c>
      <c r="D150" s="35">
        <v>61</v>
      </c>
      <c r="E150" s="22" t="s">
        <v>613</v>
      </c>
      <c r="F150" s="22" t="s">
        <v>617</v>
      </c>
      <c r="G150" s="119" t="s">
        <v>618</v>
      </c>
      <c r="H150" s="80"/>
      <c r="I150" s="497" t="s">
        <v>625</v>
      </c>
      <c r="J150" s="280" t="s">
        <v>625</v>
      </c>
      <c r="K150" s="280" t="s">
        <v>625</v>
      </c>
      <c r="L150" s="459" t="s">
        <v>625</v>
      </c>
      <c r="M150" s="423"/>
      <c r="N150" s="497" t="s">
        <v>625</v>
      </c>
      <c r="O150" s="280" t="s">
        <v>625</v>
      </c>
      <c r="P150" s="280" t="s">
        <v>625</v>
      </c>
      <c r="Q150" s="459" t="s">
        <v>625</v>
      </c>
      <c r="R150" s="425"/>
      <c r="S150" s="525"/>
    </row>
    <row r="151" spans="1:19" ht="17.25" customHeight="1" x14ac:dyDescent="0.35">
      <c r="A151" s="133"/>
      <c r="B151" s="115"/>
      <c r="C151" s="254" t="s">
        <v>754</v>
      </c>
      <c r="D151" s="35">
        <v>61</v>
      </c>
      <c r="E151" s="22" t="s">
        <v>613</v>
      </c>
      <c r="F151" s="22" t="s">
        <v>617</v>
      </c>
      <c r="G151" s="119" t="s">
        <v>618</v>
      </c>
      <c r="H151" s="80"/>
      <c r="I151" s="496" t="s">
        <v>625</v>
      </c>
      <c r="J151" s="275" t="s">
        <v>625</v>
      </c>
      <c r="K151" s="275" t="s">
        <v>625</v>
      </c>
      <c r="L151" s="276" t="s">
        <v>625</v>
      </c>
      <c r="M151" s="423"/>
      <c r="N151" s="496" t="s">
        <v>625</v>
      </c>
      <c r="O151" s="275" t="s">
        <v>625</v>
      </c>
      <c r="P151" s="275" t="s">
        <v>625</v>
      </c>
      <c r="Q151" s="276" t="s">
        <v>625</v>
      </c>
      <c r="R151" s="425"/>
      <c r="S151" s="525"/>
    </row>
    <row r="152" spans="1:19" x14ac:dyDescent="0.35">
      <c r="A152" s="133"/>
      <c r="B152" s="115"/>
      <c r="C152" s="254" t="s">
        <v>755</v>
      </c>
      <c r="D152" s="35">
        <v>54.5</v>
      </c>
      <c r="E152" s="22">
        <v>54.5</v>
      </c>
      <c r="F152" s="22">
        <v>54.5</v>
      </c>
      <c r="G152" s="119">
        <v>54.5</v>
      </c>
      <c r="H152" s="80"/>
      <c r="I152" s="499">
        <v>59.9</v>
      </c>
      <c r="J152" s="501">
        <v>50.4</v>
      </c>
      <c r="K152" s="501">
        <v>35.700000000000003</v>
      </c>
      <c r="L152" s="502">
        <v>30.5</v>
      </c>
      <c r="M152" s="423"/>
      <c r="N152" s="499">
        <v>62</v>
      </c>
      <c r="O152" s="501">
        <v>56</v>
      </c>
      <c r="P152" s="501">
        <v>37</v>
      </c>
      <c r="Q152" s="502">
        <v>31</v>
      </c>
      <c r="R152" s="425"/>
      <c r="S152" s="525"/>
    </row>
    <row r="153" spans="1:19" x14ac:dyDescent="0.35">
      <c r="A153" s="133"/>
      <c r="B153" s="115"/>
      <c r="C153" s="254" t="s">
        <v>756</v>
      </c>
      <c r="D153" s="35">
        <v>25</v>
      </c>
      <c r="E153" s="22">
        <v>25</v>
      </c>
      <c r="F153" s="22">
        <v>25</v>
      </c>
      <c r="G153" s="119">
        <v>25</v>
      </c>
      <c r="H153" s="80"/>
      <c r="I153" s="498">
        <v>27.6</v>
      </c>
      <c r="J153" s="283">
        <v>27.6</v>
      </c>
      <c r="K153" s="283">
        <v>27.6</v>
      </c>
      <c r="L153" s="284">
        <v>27.6</v>
      </c>
      <c r="M153" s="423"/>
      <c r="N153" s="498">
        <v>28.4</v>
      </c>
      <c r="O153" s="283">
        <v>28.4</v>
      </c>
      <c r="P153" s="283">
        <v>28.4</v>
      </c>
      <c r="Q153" s="284">
        <v>28.4</v>
      </c>
      <c r="R153" s="425"/>
      <c r="S153" s="525"/>
    </row>
    <row r="154" spans="1:19" x14ac:dyDescent="0.35">
      <c r="A154" s="133"/>
      <c r="B154" s="111" t="s">
        <v>690</v>
      </c>
      <c r="C154" s="254"/>
      <c r="D154" s="35"/>
      <c r="E154" s="22"/>
      <c r="F154" s="22"/>
      <c r="G154" s="119"/>
      <c r="H154" s="80"/>
      <c r="I154" s="510"/>
      <c r="J154" s="511"/>
      <c r="K154" s="511"/>
      <c r="L154" s="512"/>
      <c r="M154" s="423"/>
      <c r="N154" s="510"/>
      <c r="O154" s="511"/>
      <c r="P154" s="511"/>
      <c r="Q154" s="512"/>
      <c r="R154" s="425"/>
      <c r="S154" s="525"/>
    </row>
    <row r="155" spans="1:19" x14ac:dyDescent="0.35">
      <c r="A155" s="133"/>
      <c r="B155" s="115"/>
      <c r="C155" s="254" t="s">
        <v>757</v>
      </c>
      <c r="D155" s="35">
        <v>87.5</v>
      </c>
      <c r="E155" s="22" t="s">
        <v>613</v>
      </c>
      <c r="F155" s="22" t="s">
        <v>617</v>
      </c>
      <c r="G155" s="119" t="s">
        <v>618</v>
      </c>
      <c r="H155" s="80"/>
      <c r="I155" s="498">
        <f>96.6+I157</f>
        <v>270.60000000000002</v>
      </c>
      <c r="J155" s="283">
        <f>81.9+J157</f>
        <v>255.9</v>
      </c>
      <c r="K155" s="283">
        <f>57.8+K157</f>
        <v>231.8</v>
      </c>
      <c r="L155" s="284">
        <f>48.3+L157</f>
        <v>222.3</v>
      </c>
      <c r="M155" s="423"/>
      <c r="N155" s="498">
        <v>99</v>
      </c>
      <c r="O155" s="283">
        <v>89</v>
      </c>
      <c r="P155" s="283">
        <v>59</v>
      </c>
      <c r="Q155" s="284">
        <v>50</v>
      </c>
      <c r="R155" s="425"/>
      <c r="S155" s="525"/>
    </row>
    <row r="156" spans="1:19" x14ac:dyDescent="0.35">
      <c r="A156" s="133"/>
      <c r="B156" s="115"/>
      <c r="C156" s="254" t="s">
        <v>758</v>
      </c>
      <c r="D156" s="35">
        <v>392</v>
      </c>
      <c r="E156" s="22" t="s">
        <v>613</v>
      </c>
      <c r="F156" s="22" t="s">
        <v>617</v>
      </c>
      <c r="G156" s="119" t="s">
        <v>618</v>
      </c>
      <c r="H156" s="80"/>
      <c r="I156" s="499">
        <f>433+I157</f>
        <v>607</v>
      </c>
      <c r="J156" s="501">
        <f>368+J157</f>
        <v>542</v>
      </c>
      <c r="K156" s="501">
        <f>260+K157</f>
        <v>434</v>
      </c>
      <c r="L156" s="502">
        <f>217+L157</f>
        <v>391</v>
      </c>
      <c r="M156" s="423"/>
      <c r="N156" s="499">
        <v>446</v>
      </c>
      <c r="O156" s="501">
        <v>401</v>
      </c>
      <c r="P156" s="501">
        <v>268</v>
      </c>
      <c r="Q156" s="502">
        <v>223</v>
      </c>
      <c r="R156" s="425"/>
      <c r="S156" s="525"/>
    </row>
    <row r="157" spans="1:19" x14ac:dyDescent="0.35">
      <c r="A157" s="133"/>
      <c r="B157" s="115"/>
      <c r="C157" s="254" t="s">
        <v>693</v>
      </c>
      <c r="D157" s="35">
        <v>158.5</v>
      </c>
      <c r="E157" s="22">
        <v>158.5</v>
      </c>
      <c r="F157" s="22">
        <v>158.5</v>
      </c>
      <c r="G157" s="119">
        <v>158.5</v>
      </c>
      <c r="H157" s="80"/>
      <c r="I157" s="498">
        <v>174</v>
      </c>
      <c r="J157" s="283">
        <v>174</v>
      </c>
      <c r="K157" s="283">
        <v>174</v>
      </c>
      <c r="L157" s="284">
        <v>174</v>
      </c>
      <c r="M157" s="423"/>
      <c r="N157" s="498">
        <v>179</v>
      </c>
      <c r="O157" s="283">
        <v>179</v>
      </c>
      <c r="P157" s="283">
        <v>179</v>
      </c>
      <c r="Q157" s="284">
        <v>179</v>
      </c>
      <c r="R157" s="425"/>
      <c r="S157" s="525"/>
    </row>
    <row r="158" spans="1:19" x14ac:dyDescent="0.35">
      <c r="A158" s="259"/>
      <c r="B158" s="132" t="s">
        <v>759</v>
      </c>
      <c r="C158" s="254"/>
      <c r="D158" s="140"/>
      <c r="E158" s="113"/>
      <c r="F158" s="113"/>
      <c r="G158" s="143"/>
      <c r="H158" s="80"/>
      <c r="I158" s="510"/>
      <c r="J158" s="511"/>
      <c r="K158" s="511"/>
      <c r="L158" s="512"/>
      <c r="M158" s="423"/>
      <c r="N158" s="510"/>
      <c r="O158" s="511"/>
      <c r="P158" s="511"/>
      <c r="Q158" s="512"/>
      <c r="R158" s="425"/>
      <c r="S158" s="525"/>
    </row>
    <row r="159" spans="1:19" x14ac:dyDescent="0.35">
      <c r="A159" s="133"/>
      <c r="B159" s="115"/>
      <c r="C159" s="254" t="s">
        <v>760</v>
      </c>
      <c r="D159" s="35">
        <v>60</v>
      </c>
      <c r="E159" s="22" t="s">
        <v>613</v>
      </c>
      <c r="F159" s="22" t="s">
        <v>617</v>
      </c>
      <c r="G159" s="119" t="s">
        <v>618</v>
      </c>
      <c r="H159" s="80"/>
      <c r="I159" s="498">
        <v>66.2</v>
      </c>
      <c r="J159" s="283">
        <v>56.7</v>
      </c>
      <c r="K159" s="283">
        <v>39.9</v>
      </c>
      <c r="L159" s="284">
        <v>33.6</v>
      </c>
      <c r="M159" s="423"/>
      <c r="N159" s="498">
        <v>68</v>
      </c>
      <c r="O159" s="283">
        <v>61</v>
      </c>
      <c r="P159" s="283">
        <v>41</v>
      </c>
      <c r="Q159" s="284">
        <v>34</v>
      </c>
      <c r="R159" s="425"/>
      <c r="S159" s="525"/>
    </row>
    <row r="160" spans="1:19" x14ac:dyDescent="0.35">
      <c r="A160" s="259"/>
      <c r="B160" s="132"/>
      <c r="C160" s="254" t="s">
        <v>761</v>
      </c>
      <c r="D160" s="35">
        <v>10</v>
      </c>
      <c r="E160" s="22" t="s">
        <v>613</v>
      </c>
      <c r="F160" s="22" t="s">
        <v>617</v>
      </c>
      <c r="G160" s="119" t="s">
        <v>618</v>
      </c>
      <c r="H160" s="80"/>
      <c r="I160" s="500">
        <v>11</v>
      </c>
      <c r="J160" s="501">
        <v>9.3000000000000007</v>
      </c>
      <c r="K160" s="501">
        <v>6.6</v>
      </c>
      <c r="L160" s="502">
        <v>5.6</v>
      </c>
      <c r="M160" s="423"/>
      <c r="N160" s="500">
        <v>11.3</v>
      </c>
      <c r="O160" s="501">
        <v>9.6</v>
      </c>
      <c r="P160" s="501">
        <v>6.8</v>
      </c>
      <c r="Q160" s="502">
        <v>5.8</v>
      </c>
      <c r="R160" s="425"/>
      <c r="S160" s="525"/>
    </row>
    <row r="161" spans="1:19" x14ac:dyDescent="0.35">
      <c r="A161" s="259"/>
      <c r="B161" s="132"/>
      <c r="C161" s="254" t="s">
        <v>762</v>
      </c>
      <c r="D161" s="35">
        <v>161.5</v>
      </c>
      <c r="E161" s="22" t="s">
        <v>613</v>
      </c>
      <c r="F161" s="22" t="s">
        <v>617</v>
      </c>
      <c r="G161" s="119" t="s">
        <v>618</v>
      </c>
      <c r="H161" s="80"/>
      <c r="I161" s="498">
        <v>179</v>
      </c>
      <c r="J161" s="283">
        <v>152</v>
      </c>
      <c r="K161" s="283">
        <v>107</v>
      </c>
      <c r="L161" s="284">
        <v>90</v>
      </c>
      <c r="M161" s="423"/>
      <c r="N161" s="498">
        <v>184</v>
      </c>
      <c r="O161" s="283">
        <v>166</v>
      </c>
      <c r="P161" s="283">
        <v>110</v>
      </c>
      <c r="Q161" s="284">
        <v>92</v>
      </c>
      <c r="R161" s="425"/>
      <c r="S161" s="525"/>
    </row>
    <row r="162" spans="1:19" ht="15.5" x14ac:dyDescent="0.35">
      <c r="A162" s="260"/>
      <c r="B162" s="141"/>
      <c r="C162" s="254" t="s">
        <v>763</v>
      </c>
      <c r="D162" s="35">
        <v>168</v>
      </c>
      <c r="E162" s="22" t="s">
        <v>613</v>
      </c>
      <c r="F162" s="22" t="s">
        <v>617</v>
      </c>
      <c r="G162" s="119" t="s">
        <v>618</v>
      </c>
      <c r="H162" s="80"/>
      <c r="I162" s="499">
        <v>185</v>
      </c>
      <c r="J162" s="501">
        <v>157</v>
      </c>
      <c r="K162" s="501">
        <v>111</v>
      </c>
      <c r="L162" s="502">
        <v>93</v>
      </c>
      <c r="M162" s="423"/>
      <c r="N162" s="499">
        <v>191</v>
      </c>
      <c r="O162" s="501">
        <v>172</v>
      </c>
      <c r="P162" s="501">
        <v>115</v>
      </c>
      <c r="Q162" s="502">
        <v>96</v>
      </c>
      <c r="R162" s="425"/>
      <c r="S162" s="525"/>
    </row>
    <row r="163" spans="1:19" ht="15.5" x14ac:dyDescent="0.35">
      <c r="A163" s="260"/>
      <c r="B163" s="141"/>
      <c r="C163" s="254" t="s">
        <v>764</v>
      </c>
      <c r="D163" s="35">
        <v>19.5</v>
      </c>
      <c r="E163" s="22" t="s">
        <v>613</v>
      </c>
      <c r="F163" s="22" t="s">
        <v>617</v>
      </c>
      <c r="G163" s="119" t="s">
        <v>618</v>
      </c>
      <c r="H163" s="80"/>
      <c r="I163" s="498">
        <v>21.5</v>
      </c>
      <c r="J163" s="283">
        <v>18.3</v>
      </c>
      <c r="K163" s="283">
        <v>12.9</v>
      </c>
      <c r="L163" s="284">
        <v>10.8</v>
      </c>
      <c r="M163" s="423"/>
      <c r="N163" s="498">
        <v>22</v>
      </c>
      <c r="O163" s="283">
        <v>20</v>
      </c>
      <c r="P163" s="283">
        <v>13</v>
      </c>
      <c r="Q163" s="284">
        <v>11</v>
      </c>
      <c r="R163" s="425"/>
      <c r="S163" s="525"/>
    </row>
    <row r="164" spans="1:19" ht="18.75" customHeight="1" x14ac:dyDescent="0.35">
      <c r="A164" s="259"/>
      <c r="B164" s="132"/>
      <c r="C164" s="254" t="s">
        <v>765</v>
      </c>
      <c r="D164" s="35">
        <v>109</v>
      </c>
      <c r="E164" s="22">
        <v>109</v>
      </c>
      <c r="F164" s="22">
        <v>109</v>
      </c>
      <c r="G164" s="119">
        <v>109</v>
      </c>
      <c r="H164" s="80"/>
      <c r="I164" s="497" t="s">
        <v>766</v>
      </c>
      <c r="J164" s="280" t="s">
        <v>766</v>
      </c>
      <c r="K164" s="280" t="s">
        <v>766</v>
      </c>
      <c r="L164" s="459" t="s">
        <v>766</v>
      </c>
      <c r="M164" s="423"/>
      <c r="N164" s="497" t="s">
        <v>766</v>
      </c>
      <c r="O164" s="280" t="s">
        <v>766</v>
      </c>
      <c r="P164" s="280" t="s">
        <v>766</v>
      </c>
      <c r="Q164" s="459" t="s">
        <v>766</v>
      </c>
      <c r="R164" s="425"/>
      <c r="S164" s="525"/>
    </row>
    <row r="165" spans="1:19" x14ac:dyDescent="0.35">
      <c r="A165" s="259"/>
      <c r="B165" s="132" t="s">
        <v>767</v>
      </c>
      <c r="C165" s="254"/>
      <c r="D165" s="140"/>
      <c r="E165" s="113"/>
      <c r="F165" s="113"/>
      <c r="G165" s="143"/>
      <c r="H165" s="80"/>
      <c r="I165" s="496"/>
      <c r="J165" s="275"/>
      <c r="K165" s="275"/>
      <c r="L165" s="276"/>
      <c r="M165" s="423"/>
      <c r="N165" s="496"/>
      <c r="O165" s="275"/>
      <c r="P165" s="275"/>
      <c r="Q165" s="276"/>
      <c r="R165" s="425"/>
      <c r="S165" s="525"/>
    </row>
    <row r="166" spans="1:19" x14ac:dyDescent="0.35">
      <c r="A166" s="133"/>
      <c r="B166" s="115"/>
      <c r="C166" s="254" t="s">
        <v>768</v>
      </c>
      <c r="D166" s="35">
        <v>96</v>
      </c>
      <c r="E166" s="22" t="s">
        <v>613</v>
      </c>
      <c r="F166" s="22" t="s">
        <v>617</v>
      </c>
      <c r="G166" s="119" t="s">
        <v>618</v>
      </c>
      <c r="H166" s="80"/>
      <c r="I166" s="499">
        <v>106</v>
      </c>
      <c r="J166" s="501">
        <v>90</v>
      </c>
      <c r="K166" s="501">
        <v>64</v>
      </c>
      <c r="L166" s="502">
        <v>53</v>
      </c>
      <c r="M166" s="423"/>
      <c r="N166" s="499">
        <v>109.2</v>
      </c>
      <c r="O166" s="501">
        <v>92.7</v>
      </c>
      <c r="P166" s="501">
        <v>65.900000000000006</v>
      </c>
      <c r="Q166" s="502">
        <v>54.6</v>
      </c>
      <c r="R166" s="425"/>
      <c r="S166" s="525"/>
    </row>
    <row r="167" spans="1:19" ht="15.5" x14ac:dyDescent="0.35">
      <c r="A167" s="260"/>
      <c r="B167" s="141"/>
      <c r="C167" s="254" t="s">
        <v>769</v>
      </c>
      <c r="D167" s="35">
        <v>30.5</v>
      </c>
      <c r="E167" s="22" t="s">
        <v>613</v>
      </c>
      <c r="F167" s="22" t="s">
        <v>617</v>
      </c>
      <c r="G167" s="119" t="s">
        <v>618</v>
      </c>
      <c r="H167" s="80"/>
      <c r="I167" s="498">
        <v>33.6</v>
      </c>
      <c r="J167" s="283">
        <v>28.6</v>
      </c>
      <c r="K167" s="283">
        <v>20.2</v>
      </c>
      <c r="L167" s="284">
        <v>16.8</v>
      </c>
      <c r="M167" s="423"/>
      <c r="N167" s="498">
        <v>34.6</v>
      </c>
      <c r="O167" s="283">
        <v>29.5</v>
      </c>
      <c r="P167" s="283">
        <v>20.8</v>
      </c>
      <c r="Q167" s="284">
        <v>17.3</v>
      </c>
      <c r="R167" s="425"/>
      <c r="S167" s="525"/>
    </row>
    <row r="168" spans="1:19" x14ac:dyDescent="0.35">
      <c r="A168" s="259"/>
      <c r="B168" s="132"/>
      <c r="C168" s="254" t="s">
        <v>761</v>
      </c>
      <c r="D168" s="35">
        <v>10</v>
      </c>
      <c r="E168" s="22" t="s">
        <v>613</v>
      </c>
      <c r="F168" s="22" t="s">
        <v>617</v>
      </c>
      <c r="G168" s="119" t="s">
        <v>618</v>
      </c>
      <c r="H168" s="80"/>
      <c r="I168" s="500">
        <v>11</v>
      </c>
      <c r="J168" s="501">
        <v>9.3000000000000007</v>
      </c>
      <c r="K168" s="501">
        <v>6.6</v>
      </c>
      <c r="L168" s="502">
        <v>5.6</v>
      </c>
      <c r="M168" s="423"/>
      <c r="N168" s="500">
        <v>11.3</v>
      </c>
      <c r="O168" s="501">
        <v>9.6</v>
      </c>
      <c r="P168" s="501">
        <v>6.8</v>
      </c>
      <c r="Q168" s="502">
        <v>5.8</v>
      </c>
      <c r="R168" s="425"/>
      <c r="S168" s="525"/>
    </row>
    <row r="169" spans="1:19" x14ac:dyDescent="0.35">
      <c r="A169" s="133"/>
      <c r="B169" s="115"/>
      <c r="C169" s="254" t="s">
        <v>764</v>
      </c>
      <c r="D169" s="35">
        <v>19.5</v>
      </c>
      <c r="E169" s="22" t="s">
        <v>613</v>
      </c>
      <c r="F169" s="22" t="s">
        <v>617</v>
      </c>
      <c r="G169" s="119" t="s">
        <v>618</v>
      </c>
      <c r="H169" s="80"/>
      <c r="I169" s="498">
        <v>21.5</v>
      </c>
      <c r="J169" s="283">
        <v>18.3</v>
      </c>
      <c r="K169" s="283">
        <v>12.9</v>
      </c>
      <c r="L169" s="284">
        <v>10.8</v>
      </c>
      <c r="M169" s="423"/>
      <c r="N169" s="498">
        <v>22</v>
      </c>
      <c r="O169" s="283">
        <v>20</v>
      </c>
      <c r="P169" s="283">
        <v>13</v>
      </c>
      <c r="Q169" s="284">
        <v>11</v>
      </c>
      <c r="R169" s="425"/>
      <c r="S169" s="525"/>
    </row>
    <row r="170" spans="1:19" ht="18.75" customHeight="1" x14ac:dyDescent="0.35">
      <c r="A170" s="133"/>
      <c r="B170" s="115"/>
      <c r="C170" s="254" t="s">
        <v>765</v>
      </c>
      <c r="D170" s="35">
        <v>109</v>
      </c>
      <c r="E170" s="22">
        <v>109</v>
      </c>
      <c r="F170" s="22">
        <v>109</v>
      </c>
      <c r="G170" s="119">
        <v>109</v>
      </c>
      <c r="H170" s="80"/>
      <c r="I170" s="497" t="s">
        <v>766</v>
      </c>
      <c r="J170" s="280" t="s">
        <v>766</v>
      </c>
      <c r="K170" s="280" t="s">
        <v>766</v>
      </c>
      <c r="L170" s="459" t="s">
        <v>766</v>
      </c>
      <c r="M170" s="423"/>
      <c r="N170" s="497" t="s">
        <v>766</v>
      </c>
      <c r="O170" s="280" t="s">
        <v>766</v>
      </c>
      <c r="P170" s="280" t="s">
        <v>766</v>
      </c>
      <c r="Q170" s="459" t="s">
        <v>766</v>
      </c>
      <c r="R170" s="425"/>
      <c r="S170" s="525"/>
    </row>
    <row r="171" spans="1:19" x14ac:dyDescent="0.35">
      <c r="A171" s="133"/>
      <c r="B171" s="111" t="s">
        <v>770</v>
      </c>
      <c r="C171" s="254"/>
      <c r="D171" s="35"/>
      <c r="E171" s="22"/>
      <c r="F171" s="22"/>
      <c r="G171" s="119"/>
      <c r="H171" s="80"/>
      <c r="I171" s="498"/>
      <c r="J171" s="283"/>
      <c r="K171" s="283"/>
      <c r="L171" s="284"/>
      <c r="M171" s="423"/>
      <c r="N171" s="498"/>
      <c r="O171" s="283"/>
      <c r="P171" s="283"/>
      <c r="Q171" s="284"/>
      <c r="R171" s="425"/>
      <c r="S171" s="525"/>
    </row>
    <row r="172" spans="1:19" x14ac:dyDescent="0.35">
      <c r="A172" s="133"/>
      <c r="B172" s="115"/>
      <c r="C172" s="254" t="s">
        <v>771</v>
      </c>
      <c r="D172" s="35">
        <v>29.5</v>
      </c>
      <c r="E172" s="22" t="s">
        <v>613</v>
      </c>
      <c r="F172" s="22" t="s">
        <v>617</v>
      </c>
      <c r="G172" s="119" t="s">
        <v>618</v>
      </c>
      <c r="H172" s="80"/>
      <c r="I172" s="499">
        <v>32.5</v>
      </c>
      <c r="J172" s="461">
        <v>28</v>
      </c>
      <c r="K172" s="461">
        <v>19.5</v>
      </c>
      <c r="L172" s="462">
        <v>16.3</v>
      </c>
      <c r="M172" s="423"/>
      <c r="N172" s="499">
        <v>33.4</v>
      </c>
      <c r="O172" s="461">
        <v>28.8</v>
      </c>
      <c r="P172" s="461">
        <v>20</v>
      </c>
      <c r="Q172" s="462">
        <v>16.7</v>
      </c>
      <c r="R172" s="460"/>
      <c r="S172" s="525"/>
    </row>
    <row r="173" spans="1:19" x14ac:dyDescent="0.35">
      <c r="A173" s="133"/>
      <c r="B173" s="115"/>
      <c r="C173" s="254" t="s">
        <v>772</v>
      </c>
      <c r="D173" s="35">
        <v>36</v>
      </c>
      <c r="E173" s="22" t="s">
        <v>613</v>
      </c>
      <c r="F173" s="22" t="s">
        <v>617</v>
      </c>
      <c r="G173" s="119" t="s">
        <v>618</v>
      </c>
      <c r="H173" s="80"/>
      <c r="I173" s="498">
        <v>39.9</v>
      </c>
      <c r="J173" s="283">
        <v>34</v>
      </c>
      <c r="K173" s="283">
        <v>23.900000000000002</v>
      </c>
      <c r="L173" s="284">
        <v>19.899999999999999</v>
      </c>
      <c r="M173" s="423"/>
      <c r="N173" s="498">
        <v>41.1</v>
      </c>
      <c r="O173" s="283">
        <v>35</v>
      </c>
      <c r="P173" s="283">
        <v>24.6</v>
      </c>
      <c r="Q173" s="284">
        <v>20.5</v>
      </c>
      <c r="R173" s="425"/>
      <c r="S173" s="525"/>
    </row>
    <row r="174" spans="1:19" x14ac:dyDescent="0.35">
      <c r="A174" s="133"/>
      <c r="B174" s="115"/>
      <c r="C174" s="254" t="s">
        <v>773</v>
      </c>
      <c r="D174" s="35">
        <v>74.5</v>
      </c>
      <c r="E174" s="22" t="s">
        <v>613</v>
      </c>
      <c r="F174" s="22" t="s">
        <v>617</v>
      </c>
      <c r="G174" s="119" t="s">
        <v>618</v>
      </c>
      <c r="H174" s="80"/>
      <c r="I174" s="499">
        <v>81.900000000000006</v>
      </c>
      <c r="J174" s="461">
        <v>70</v>
      </c>
      <c r="K174" s="461">
        <v>49</v>
      </c>
      <c r="L174" s="462">
        <v>41</v>
      </c>
      <c r="M174" s="423"/>
      <c r="N174" s="499">
        <v>84</v>
      </c>
      <c r="O174" s="461">
        <v>76</v>
      </c>
      <c r="P174" s="461">
        <v>50</v>
      </c>
      <c r="Q174" s="462">
        <v>42</v>
      </c>
      <c r="R174" s="460"/>
      <c r="S174" s="525"/>
    </row>
    <row r="175" spans="1:19" x14ac:dyDescent="0.35">
      <c r="A175" s="133"/>
      <c r="B175" s="115"/>
      <c r="C175" s="254" t="s">
        <v>774</v>
      </c>
      <c r="D175" s="35">
        <v>308</v>
      </c>
      <c r="E175" s="22" t="s">
        <v>613</v>
      </c>
      <c r="F175" s="22" t="s">
        <v>617</v>
      </c>
      <c r="G175" s="119" t="s">
        <v>618</v>
      </c>
      <c r="H175" s="80"/>
      <c r="I175" s="498">
        <v>339.1</v>
      </c>
      <c r="J175" s="283">
        <v>288</v>
      </c>
      <c r="K175" s="283">
        <v>203</v>
      </c>
      <c r="L175" s="284">
        <v>170.1</v>
      </c>
      <c r="M175" s="423"/>
      <c r="N175" s="498">
        <v>349</v>
      </c>
      <c r="O175" s="283">
        <v>314</v>
      </c>
      <c r="P175" s="283">
        <v>209</v>
      </c>
      <c r="Q175" s="284">
        <v>175</v>
      </c>
      <c r="R175" s="425"/>
      <c r="S175" s="525"/>
    </row>
    <row r="176" spans="1:19" x14ac:dyDescent="0.35">
      <c r="A176" s="133"/>
      <c r="B176" s="115"/>
      <c r="C176" s="254" t="s">
        <v>775</v>
      </c>
      <c r="D176" s="35">
        <v>74.5</v>
      </c>
      <c r="E176" s="22" t="s">
        <v>613</v>
      </c>
      <c r="F176" s="22" t="s">
        <v>617</v>
      </c>
      <c r="G176" s="119" t="s">
        <v>618</v>
      </c>
      <c r="H176" s="80"/>
      <c r="I176" s="499">
        <v>81.900000000000006</v>
      </c>
      <c r="J176" s="461">
        <v>70</v>
      </c>
      <c r="K176" s="461">
        <v>49</v>
      </c>
      <c r="L176" s="462">
        <v>41</v>
      </c>
      <c r="M176" s="423"/>
      <c r="N176" s="499">
        <v>84</v>
      </c>
      <c r="O176" s="461">
        <v>76</v>
      </c>
      <c r="P176" s="461">
        <v>50</v>
      </c>
      <c r="Q176" s="462">
        <v>42</v>
      </c>
      <c r="R176" s="460"/>
      <c r="S176" s="525"/>
    </row>
    <row r="177" spans="1:19" x14ac:dyDescent="0.35">
      <c r="A177" s="133"/>
      <c r="B177" s="115"/>
      <c r="C177" s="254" t="s">
        <v>776</v>
      </c>
      <c r="D177" s="35">
        <v>49</v>
      </c>
      <c r="E177" s="22" t="s">
        <v>613</v>
      </c>
      <c r="F177" s="22" t="s">
        <v>617</v>
      </c>
      <c r="G177" s="119" t="s">
        <v>618</v>
      </c>
      <c r="H177" s="80"/>
      <c r="I177" s="498">
        <v>53.5</v>
      </c>
      <c r="J177" s="283">
        <v>45</v>
      </c>
      <c r="K177" s="283">
        <v>32</v>
      </c>
      <c r="L177" s="284">
        <v>27.3</v>
      </c>
      <c r="M177" s="423"/>
      <c r="N177" s="498">
        <v>55</v>
      </c>
      <c r="O177" s="283">
        <v>46</v>
      </c>
      <c r="P177" s="283">
        <v>32</v>
      </c>
      <c r="Q177" s="284">
        <v>28</v>
      </c>
      <c r="R177" s="425"/>
      <c r="S177" s="525"/>
    </row>
    <row r="178" spans="1:19" x14ac:dyDescent="0.35">
      <c r="A178" s="133"/>
      <c r="B178" s="115"/>
      <c r="C178" s="254" t="s">
        <v>777</v>
      </c>
      <c r="D178" s="35">
        <v>53.5</v>
      </c>
      <c r="E178" s="22" t="s">
        <v>613</v>
      </c>
      <c r="F178" s="22" t="s">
        <v>617</v>
      </c>
      <c r="G178" s="119" t="s">
        <v>618</v>
      </c>
      <c r="H178" s="80"/>
      <c r="I178" s="499">
        <v>58.8</v>
      </c>
      <c r="J178" s="461">
        <v>50</v>
      </c>
      <c r="K178" s="461">
        <v>35</v>
      </c>
      <c r="L178" s="462">
        <v>29.4</v>
      </c>
      <c r="M178" s="423"/>
      <c r="N178" s="499">
        <v>60.5</v>
      </c>
      <c r="O178" s="461">
        <v>51.5</v>
      </c>
      <c r="P178" s="461">
        <v>36</v>
      </c>
      <c r="Q178" s="462">
        <v>30.2</v>
      </c>
      <c r="R178" s="460"/>
      <c r="S178" s="525"/>
    </row>
    <row r="179" spans="1:19" x14ac:dyDescent="0.35">
      <c r="A179" s="133"/>
      <c r="B179" s="115"/>
      <c r="C179" s="254" t="s">
        <v>778</v>
      </c>
      <c r="D179" s="35">
        <v>19.5</v>
      </c>
      <c r="E179" s="22" t="s">
        <v>613</v>
      </c>
      <c r="F179" s="22" t="s">
        <v>617</v>
      </c>
      <c r="G179" s="119" t="s">
        <v>618</v>
      </c>
      <c r="H179" s="80"/>
      <c r="I179" s="498">
        <v>21.5</v>
      </c>
      <c r="J179" s="283">
        <v>18.3</v>
      </c>
      <c r="K179" s="283">
        <v>12.9</v>
      </c>
      <c r="L179" s="284">
        <v>10.8</v>
      </c>
      <c r="M179" s="423"/>
      <c r="N179" s="498" t="s">
        <v>623</v>
      </c>
      <c r="O179" s="283" t="s">
        <v>779</v>
      </c>
      <c r="P179" s="283" t="s">
        <v>779</v>
      </c>
      <c r="Q179" s="284" t="s">
        <v>779</v>
      </c>
      <c r="R179" s="425"/>
      <c r="S179" s="525"/>
    </row>
    <row r="180" spans="1:19" x14ac:dyDescent="0.35">
      <c r="A180" s="133"/>
      <c r="B180" s="115"/>
      <c r="C180" s="254" t="s">
        <v>780</v>
      </c>
      <c r="D180" s="35">
        <v>19.5</v>
      </c>
      <c r="E180" s="22" t="s">
        <v>613</v>
      </c>
      <c r="F180" s="22" t="s">
        <v>617</v>
      </c>
      <c r="G180" s="119" t="s">
        <v>618</v>
      </c>
      <c r="H180" s="80"/>
      <c r="I180" s="499">
        <v>21.5</v>
      </c>
      <c r="J180" s="461">
        <v>18.3</v>
      </c>
      <c r="K180" s="461">
        <v>12.9</v>
      </c>
      <c r="L180" s="462">
        <v>10.8</v>
      </c>
      <c r="M180" s="423"/>
      <c r="N180" s="499">
        <v>22</v>
      </c>
      <c r="O180" s="461">
        <v>20</v>
      </c>
      <c r="P180" s="461">
        <v>13</v>
      </c>
      <c r="Q180" s="462">
        <v>11</v>
      </c>
      <c r="R180" s="460"/>
      <c r="S180" s="525"/>
    </row>
    <row r="181" spans="1:19" x14ac:dyDescent="0.35">
      <c r="A181" s="133"/>
      <c r="B181" s="111" t="s">
        <v>399</v>
      </c>
      <c r="C181" s="254"/>
      <c r="D181" s="35"/>
      <c r="E181" s="22"/>
      <c r="F181" s="22"/>
      <c r="G181" s="119"/>
      <c r="H181" s="80"/>
      <c r="I181" s="498"/>
      <c r="J181" s="283"/>
      <c r="K181" s="283"/>
      <c r="L181" s="284"/>
      <c r="M181" s="423"/>
      <c r="N181" s="498"/>
      <c r="O181" s="283"/>
      <c r="P181" s="283"/>
      <c r="Q181" s="284"/>
      <c r="R181" s="425"/>
      <c r="S181" s="525"/>
    </row>
    <row r="182" spans="1:19" x14ac:dyDescent="0.35">
      <c r="A182" s="133"/>
      <c r="B182" s="115"/>
      <c r="C182" s="254" t="s">
        <v>781</v>
      </c>
      <c r="D182" s="35">
        <v>53.5</v>
      </c>
      <c r="E182" s="22">
        <v>53.5</v>
      </c>
      <c r="F182" s="22">
        <v>53.5</v>
      </c>
      <c r="G182" s="119">
        <v>53.5</v>
      </c>
      <c r="H182" s="80"/>
      <c r="I182" s="499">
        <v>58.8</v>
      </c>
      <c r="J182" s="461">
        <v>58.8</v>
      </c>
      <c r="K182" s="461">
        <v>58.8</v>
      </c>
      <c r="L182" s="462">
        <v>58.8</v>
      </c>
      <c r="M182" s="423"/>
      <c r="N182" s="499">
        <v>60.6</v>
      </c>
      <c r="O182" s="461">
        <v>60.6</v>
      </c>
      <c r="P182" s="461">
        <v>60.6</v>
      </c>
      <c r="Q182" s="462">
        <v>60.6</v>
      </c>
      <c r="R182" s="460"/>
      <c r="S182" s="525"/>
    </row>
    <row r="183" spans="1:19" x14ac:dyDescent="0.35">
      <c r="A183" s="133"/>
      <c r="B183" s="115"/>
      <c r="C183" s="254" t="s">
        <v>782</v>
      </c>
      <c r="D183" s="35">
        <v>27</v>
      </c>
      <c r="E183" s="22">
        <v>27</v>
      </c>
      <c r="F183" s="22">
        <v>27</v>
      </c>
      <c r="G183" s="119">
        <v>27</v>
      </c>
      <c r="H183" s="80"/>
      <c r="I183" s="498">
        <v>29.8</v>
      </c>
      <c r="J183" s="283">
        <v>29.8</v>
      </c>
      <c r="K183" s="283">
        <v>29.8</v>
      </c>
      <c r="L183" s="284">
        <v>29.8</v>
      </c>
      <c r="M183" s="423"/>
      <c r="N183" s="498">
        <v>30.7</v>
      </c>
      <c r="O183" s="283">
        <v>30.7</v>
      </c>
      <c r="P183" s="283">
        <v>30.7</v>
      </c>
      <c r="Q183" s="284">
        <v>30.7</v>
      </c>
      <c r="R183" s="425"/>
      <c r="S183" s="525"/>
    </row>
    <row r="184" spans="1:19" ht="15.75" customHeight="1" x14ac:dyDescent="0.35">
      <c r="A184" s="133"/>
      <c r="B184" s="115"/>
      <c r="C184" s="254" t="s">
        <v>783</v>
      </c>
      <c r="D184" s="35">
        <v>96.5</v>
      </c>
      <c r="E184" s="22">
        <v>96.5</v>
      </c>
      <c r="F184" s="22">
        <v>96.5</v>
      </c>
      <c r="G184" s="119">
        <v>96.5</v>
      </c>
      <c r="H184" s="80"/>
      <c r="I184" s="499" t="s">
        <v>625</v>
      </c>
      <c r="J184" s="461" t="s">
        <v>625</v>
      </c>
      <c r="K184" s="461" t="s">
        <v>625</v>
      </c>
      <c r="L184" s="462" t="s">
        <v>625</v>
      </c>
      <c r="M184" s="423"/>
      <c r="N184" s="499" t="s">
        <v>623</v>
      </c>
      <c r="O184" s="461" t="s">
        <v>623</v>
      </c>
      <c r="P184" s="461" t="s">
        <v>623</v>
      </c>
      <c r="Q184" s="462" t="s">
        <v>623</v>
      </c>
      <c r="R184" s="460"/>
      <c r="S184" s="525"/>
    </row>
    <row r="185" spans="1:19" ht="14.25" customHeight="1" x14ac:dyDescent="0.35">
      <c r="A185" s="133"/>
      <c r="B185" s="115"/>
      <c r="C185" s="254" t="s">
        <v>784</v>
      </c>
      <c r="D185" s="35">
        <v>1</v>
      </c>
      <c r="E185" s="22">
        <v>1</v>
      </c>
      <c r="F185" s="22">
        <v>1</v>
      </c>
      <c r="G185" s="119">
        <v>1</v>
      </c>
      <c r="H185" s="80"/>
      <c r="I185" s="498" t="s">
        <v>625</v>
      </c>
      <c r="J185" s="283" t="s">
        <v>625</v>
      </c>
      <c r="K185" s="283" t="s">
        <v>625</v>
      </c>
      <c r="L185" s="284" t="s">
        <v>625</v>
      </c>
      <c r="M185" s="423"/>
      <c r="N185" s="498" t="s">
        <v>625</v>
      </c>
      <c r="O185" s="283" t="s">
        <v>625</v>
      </c>
      <c r="P185" s="283" t="s">
        <v>625</v>
      </c>
      <c r="Q185" s="284" t="s">
        <v>625</v>
      </c>
      <c r="R185" s="425"/>
      <c r="S185" s="525"/>
    </row>
    <row r="186" spans="1:19" ht="15" customHeight="1" x14ac:dyDescent="0.35">
      <c r="A186" s="133"/>
      <c r="B186" s="115"/>
      <c r="C186" s="254" t="s">
        <v>785</v>
      </c>
      <c r="D186" s="35">
        <v>12</v>
      </c>
      <c r="E186" s="22">
        <v>12</v>
      </c>
      <c r="F186" s="22">
        <v>12</v>
      </c>
      <c r="G186" s="119">
        <v>12</v>
      </c>
      <c r="H186" s="80"/>
      <c r="I186" s="499" t="s">
        <v>625</v>
      </c>
      <c r="J186" s="461" t="s">
        <v>625</v>
      </c>
      <c r="K186" s="461" t="s">
        <v>625</v>
      </c>
      <c r="L186" s="462" t="s">
        <v>625</v>
      </c>
      <c r="M186" s="423"/>
      <c r="N186" s="499" t="s">
        <v>625</v>
      </c>
      <c r="O186" s="461" t="s">
        <v>625</v>
      </c>
      <c r="P186" s="461" t="s">
        <v>625</v>
      </c>
      <c r="Q186" s="462" t="s">
        <v>625</v>
      </c>
      <c r="R186" s="460"/>
      <c r="S186" s="525"/>
    </row>
    <row r="187" spans="1:19" x14ac:dyDescent="0.35">
      <c r="A187" s="258" t="s">
        <v>786</v>
      </c>
      <c r="B187" s="138"/>
      <c r="C187" s="254"/>
      <c r="D187" s="34"/>
      <c r="E187" s="31"/>
      <c r="F187" s="31"/>
      <c r="G187" s="139"/>
      <c r="H187" s="80"/>
      <c r="I187" s="498"/>
      <c r="J187" s="283"/>
      <c r="K187" s="283"/>
      <c r="L187" s="284"/>
      <c r="M187" s="423"/>
      <c r="N187" s="498"/>
      <c r="O187" s="283"/>
      <c r="P187" s="283"/>
      <c r="Q187" s="284"/>
      <c r="R187" s="425"/>
      <c r="S187" s="525"/>
    </row>
    <row r="188" spans="1:19" x14ac:dyDescent="0.35">
      <c r="A188" s="253"/>
      <c r="B188" s="115"/>
      <c r="C188" s="254" t="s">
        <v>787</v>
      </c>
      <c r="D188" s="35">
        <v>0.15</v>
      </c>
      <c r="E188" s="22">
        <v>0.15</v>
      </c>
      <c r="F188" s="22">
        <v>0.15</v>
      </c>
      <c r="G188" s="119">
        <v>0.15</v>
      </c>
      <c r="H188" s="80"/>
      <c r="I188" s="499">
        <v>0.25</v>
      </c>
      <c r="J188" s="461">
        <v>0.25</v>
      </c>
      <c r="K188" s="461">
        <v>0.25</v>
      </c>
      <c r="L188" s="462">
        <v>0.25</v>
      </c>
      <c r="M188" s="423"/>
      <c r="N188" s="499">
        <v>0.25</v>
      </c>
      <c r="O188" s="461">
        <v>0.25</v>
      </c>
      <c r="P188" s="461">
        <v>0.25</v>
      </c>
      <c r="Q188" s="462">
        <v>0.25</v>
      </c>
      <c r="R188" s="460"/>
      <c r="S188" s="525"/>
    </row>
    <row r="189" spans="1:19" x14ac:dyDescent="0.35">
      <c r="A189" s="253"/>
      <c r="B189" s="115"/>
      <c r="C189" s="254" t="s">
        <v>788</v>
      </c>
      <c r="D189" s="35">
        <v>3</v>
      </c>
      <c r="E189" s="22">
        <v>3</v>
      </c>
      <c r="F189" s="22">
        <v>3</v>
      </c>
      <c r="G189" s="119">
        <v>3</v>
      </c>
      <c r="H189" s="80"/>
      <c r="I189" s="498">
        <v>4</v>
      </c>
      <c r="J189" s="283">
        <v>4</v>
      </c>
      <c r="K189" s="283">
        <v>4</v>
      </c>
      <c r="L189" s="284">
        <v>4</v>
      </c>
      <c r="M189" s="423"/>
      <c r="N189" s="498">
        <v>4</v>
      </c>
      <c r="O189" s="283">
        <v>4</v>
      </c>
      <c r="P189" s="283">
        <v>4</v>
      </c>
      <c r="Q189" s="284">
        <v>4</v>
      </c>
      <c r="R189" s="425"/>
      <c r="S189" s="525"/>
    </row>
    <row r="190" spans="1:19" ht="15" thickBot="1" x14ac:dyDescent="0.4">
      <c r="A190" s="466"/>
      <c r="B190" s="467"/>
      <c r="C190" s="468" t="s">
        <v>789</v>
      </c>
      <c r="D190" s="39">
        <v>1</v>
      </c>
      <c r="E190" s="40">
        <v>1</v>
      </c>
      <c r="F190" s="40">
        <v>1</v>
      </c>
      <c r="G190" s="144">
        <v>1</v>
      </c>
      <c r="H190" s="80"/>
      <c r="I190" s="513">
        <v>2</v>
      </c>
      <c r="J190" s="514">
        <v>2</v>
      </c>
      <c r="K190" s="514">
        <v>2</v>
      </c>
      <c r="L190" s="515">
        <v>2</v>
      </c>
      <c r="M190" s="423"/>
      <c r="N190" s="513">
        <v>2</v>
      </c>
      <c r="O190" s="514">
        <v>2</v>
      </c>
      <c r="P190" s="514">
        <v>2</v>
      </c>
      <c r="Q190" s="515">
        <v>2</v>
      </c>
      <c r="R190" s="460"/>
      <c r="S190" s="525"/>
    </row>
    <row r="191" spans="1:19" x14ac:dyDescent="0.35">
      <c r="A191" s="137"/>
      <c r="B191" s="137"/>
      <c r="C191" s="125"/>
      <c r="D191" s="20"/>
      <c r="E191" s="20"/>
      <c r="F191" s="20"/>
      <c r="G191" s="20"/>
      <c r="H191" s="20"/>
      <c r="I191" s="20"/>
      <c r="J191" s="20"/>
      <c r="K191" s="20"/>
      <c r="L191" s="20"/>
      <c r="M191" s="20"/>
    </row>
    <row r="192" spans="1:19" ht="15.5" x14ac:dyDescent="0.35">
      <c r="A192" s="125" t="s">
        <v>790</v>
      </c>
      <c r="B192" s="145"/>
      <c r="C192" s="146"/>
      <c r="D192" s="23"/>
      <c r="E192" s="23"/>
      <c r="F192" s="23"/>
      <c r="G192" s="23"/>
      <c r="H192" s="23"/>
      <c r="I192" s="23"/>
      <c r="J192" s="23"/>
      <c r="K192" s="23"/>
      <c r="L192" s="23"/>
      <c r="M192" s="23"/>
    </row>
    <row r="193" spans="1:1" x14ac:dyDescent="0.35">
      <c r="A193" s="32" t="s">
        <v>791</v>
      </c>
    </row>
  </sheetData>
  <mergeCells count="7">
    <mergeCell ref="A1:R1"/>
    <mergeCell ref="A2:R2"/>
    <mergeCell ref="A3:R3"/>
    <mergeCell ref="A4:R4"/>
    <mergeCell ref="D6:G6"/>
    <mergeCell ref="N6:Q6"/>
    <mergeCell ref="I6:L6"/>
  </mergeCells>
  <conditionalFormatting sqref="A6:C10 I11:L23 A11:G29 D31:G86">
    <cfRule type="expression" dxfId="75" priority="40">
      <formula>MOD(ROW(  ),2)</formula>
    </cfRule>
  </conditionalFormatting>
  <conditionalFormatting sqref="A31:C190">
    <cfRule type="expression" dxfId="74" priority="19">
      <formula>MOD(ROW(  ),2)</formula>
    </cfRule>
  </conditionalFormatting>
  <conditionalFormatting sqref="B30:G30">
    <cfRule type="expression" dxfId="73" priority="53">
      <formula>MOD(ROW(  ),2)</formula>
    </cfRule>
  </conditionalFormatting>
  <conditionalFormatting sqref="D6:D8">
    <cfRule type="expression" dxfId="72" priority="64">
      <formula>MOD(ROW(  ),2)</formula>
    </cfRule>
  </conditionalFormatting>
  <conditionalFormatting sqref="D152">
    <cfRule type="expression" dxfId="71" priority="56">
      <formula>MOD(ROW(  ),2)</formula>
    </cfRule>
  </conditionalFormatting>
  <conditionalFormatting sqref="D90:E99">
    <cfRule type="expression" dxfId="70" priority="22">
      <formula>MOD(ROW(  ),2)</formula>
    </cfRule>
  </conditionalFormatting>
  <conditionalFormatting sqref="D87:F88">
    <cfRule type="expression" dxfId="69" priority="50">
      <formula>MOD(ROW(  ),2)</formula>
    </cfRule>
  </conditionalFormatting>
  <conditionalFormatting sqref="D125:F125 D127:F127 D129:F129">
    <cfRule type="expression" dxfId="68" priority="66">
      <formula>MOD(ROW(  ),2)</formula>
    </cfRule>
  </conditionalFormatting>
  <conditionalFormatting sqref="D131:F131">
    <cfRule type="expression" dxfId="67" priority="65">
      <formula>MOD(ROW(  ),2)</formula>
    </cfRule>
  </conditionalFormatting>
  <conditionalFormatting sqref="D135:F135">
    <cfRule type="expression" dxfId="66" priority="47">
      <formula>MOD(ROW(  ),2)</formula>
    </cfRule>
  </conditionalFormatting>
  <conditionalFormatting sqref="D137:F137">
    <cfRule type="expression" dxfId="65" priority="46">
      <formula>MOD(ROW(  ),2)</formula>
    </cfRule>
  </conditionalFormatting>
  <conditionalFormatting sqref="D139:F140">
    <cfRule type="expression" dxfId="64" priority="67">
      <formula>MOD(ROW(  ),2)</formula>
    </cfRule>
  </conditionalFormatting>
  <conditionalFormatting sqref="D9:G9">
    <cfRule type="expression" dxfId="63" priority="61">
      <formula>MOD(ROW(  ),2)</formula>
    </cfRule>
  </conditionalFormatting>
  <conditionalFormatting sqref="D89:G89">
    <cfRule type="expression" dxfId="62" priority="60">
      <formula>MOD(ROW(  ),2)</formula>
    </cfRule>
  </conditionalFormatting>
  <conditionalFormatting sqref="D100:G124">
    <cfRule type="expression" dxfId="61" priority="48">
      <formula>MOD(ROW(  ),2)</formula>
    </cfRule>
  </conditionalFormatting>
  <conditionalFormatting sqref="D126:G126">
    <cfRule type="expression" dxfId="60" priority="59">
      <formula>MOD(ROW(  ),2)</formula>
    </cfRule>
  </conditionalFormatting>
  <conditionalFormatting sqref="D128:G128">
    <cfRule type="expression" dxfId="59" priority="58">
      <formula>MOD(ROW(  ),2)</formula>
    </cfRule>
  </conditionalFormatting>
  <conditionalFormatting sqref="D130:G130">
    <cfRule type="expression" dxfId="58" priority="57">
      <formula>MOD(ROW(  ),2)</formula>
    </cfRule>
  </conditionalFormatting>
  <conditionalFormatting sqref="D132:G134">
    <cfRule type="expression" dxfId="57" priority="45">
      <formula>MOD(ROW(  ),2)</formula>
    </cfRule>
  </conditionalFormatting>
  <conditionalFormatting sqref="D136:G136">
    <cfRule type="expression" dxfId="56" priority="44">
      <formula>MOD(ROW(  ),2)</formula>
    </cfRule>
  </conditionalFormatting>
  <conditionalFormatting sqref="D138:G138">
    <cfRule type="expression" dxfId="55" priority="43">
      <formula>MOD(ROW(  ),2)</formula>
    </cfRule>
  </conditionalFormatting>
  <conditionalFormatting sqref="D141:G151">
    <cfRule type="expression" dxfId="54" priority="52">
      <formula>MOD(ROW(  ),2)</formula>
    </cfRule>
  </conditionalFormatting>
  <conditionalFormatting sqref="D154:G158">
    <cfRule type="expression" dxfId="53" priority="68">
      <formula>MOD(ROW(  ),2)</formula>
    </cfRule>
  </conditionalFormatting>
  <conditionalFormatting sqref="D160:G187">
    <cfRule type="expression" dxfId="52" priority="69">
      <formula>MOD(ROW(  ),2)</formula>
    </cfRule>
  </conditionalFormatting>
  <conditionalFormatting sqref="D189:G189">
    <cfRule type="expression" dxfId="51" priority="55">
      <formula>MOD(ROW(  ),2)</formula>
    </cfRule>
  </conditionalFormatting>
  <conditionalFormatting sqref="E7:F8">
    <cfRule type="expression" dxfId="50" priority="63">
      <formula>MOD(ROW(  ),2)</formula>
    </cfRule>
  </conditionalFormatting>
  <conditionalFormatting sqref="E152:G153">
    <cfRule type="expression" dxfId="49" priority="51">
      <formula>MOD(ROW(  ),2)</formula>
    </cfRule>
  </conditionalFormatting>
  <conditionalFormatting sqref="F90:F92">
    <cfRule type="expression" dxfId="48" priority="54">
      <formula>MOD(ROW(  ),2)</formula>
    </cfRule>
  </conditionalFormatting>
  <conditionalFormatting sqref="F93:G99">
    <cfRule type="expression" dxfId="47" priority="21">
      <formula>MOD(ROW(  ),2)</formula>
    </cfRule>
  </conditionalFormatting>
  <conditionalFormatting sqref="G7">
    <cfRule type="expression" dxfId="46" priority="62">
      <formula>MOD(ROW(  ),2)</formula>
    </cfRule>
  </conditionalFormatting>
  <conditionalFormatting sqref="G87">
    <cfRule type="expression" dxfId="45" priority="49">
      <formula>MOD(ROW(  ),2)</formula>
    </cfRule>
  </conditionalFormatting>
  <conditionalFormatting sqref="G91">
    <cfRule type="expression" dxfId="44" priority="41">
      <formula>MOD(ROW(  ),2)</formula>
    </cfRule>
  </conditionalFormatting>
  <conditionalFormatting sqref="G140">
    <cfRule type="expression" dxfId="43" priority="42">
      <formula>MOD(ROW(  ),2)</formula>
    </cfRule>
  </conditionalFormatting>
  <conditionalFormatting sqref="I6:I8">
    <cfRule type="expression" dxfId="42" priority="39">
      <formula>MOD(ROW(  ),2)</formula>
    </cfRule>
  </conditionalFormatting>
  <conditionalFormatting sqref="I9:L9">
    <cfRule type="expression" dxfId="41" priority="36">
      <formula>MOD(ROW(  ),2)</formula>
    </cfRule>
  </conditionalFormatting>
  <conditionalFormatting sqref="I30:L70">
    <cfRule type="expression" dxfId="40" priority="33">
      <formula>MOD(ROW(  ),2)</formula>
    </cfRule>
  </conditionalFormatting>
  <conditionalFormatting sqref="I87:L87">
    <cfRule type="expression" dxfId="39" priority="31">
      <formula>MOD(ROW(  ),2)</formula>
    </cfRule>
  </conditionalFormatting>
  <conditionalFormatting sqref="I91:L91">
    <cfRule type="expression" dxfId="38" priority="30">
      <formula>MOD(ROW(  ),2)</formula>
    </cfRule>
  </conditionalFormatting>
  <conditionalFormatting sqref="I94:L94">
    <cfRule type="expression" dxfId="37" priority="35">
      <formula>MOD(ROW(  ),2)</formula>
    </cfRule>
  </conditionalFormatting>
  <conditionalFormatting sqref="I96:L97 I100:L100">
    <cfRule type="expression" dxfId="36" priority="20">
      <formula>MOD(ROW(  ),2)</formula>
    </cfRule>
  </conditionalFormatting>
  <conditionalFormatting sqref="I105:L105">
    <cfRule type="expression" dxfId="35" priority="16">
      <formula>MOD(ROW(  ),2)</formula>
    </cfRule>
  </conditionalFormatting>
  <conditionalFormatting sqref="I141:L141">
    <cfRule type="expression" dxfId="34" priority="15">
      <formula>MOD(ROW(  ),2)</formula>
    </cfRule>
  </conditionalFormatting>
  <conditionalFormatting sqref="J7:K8">
    <cfRule type="expression" dxfId="33" priority="38">
      <formula>MOD(ROW(  ),2)</formula>
    </cfRule>
  </conditionalFormatting>
  <conditionalFormatting sqref="J24:K29">
    <cfRule type="expression" dxfId="32" priority="34">
      <formula>MOD(ROW(  ),2)</formula>
    </cfRule>
  </conditionalFormatting>
  <conditionalFormatting sqref="J95:L95">
    <cfRule type="expression" dxfId="31" priority="23">
      <formula>MOD(ROW(  ),2)</formula>
    </cfRule>
  </conditionalFormatting>
  <conditionalFormatting sqref="L7">
    <cfRule type="expression" dxfId="30" priority="37">
      <formula>MOD(ROW(  ),2)</formula>
    </cfRule>
  </conditionalFormatting>
  <conditionalFormatting sqref="N106">
    <cfRule type="expression" dxfId="29" priority="12">
      <formula>MOD(ROW(  ),2)</formula>
    </cfRule>
  </conditionalFormatting>
  <conditionalFormatting sqref="N47:Q48">
    <cfRule type="expression" dxfId="28" priority="32">
      <formula>MOD(ROW(  ),2)</formula>
    </cfRule>
  </conditionalFormatting>
  <conditionalFormatting sqref="N87:Q87">
    <cfRule type="expression" dxfId="27" priority="29">
      <formula>MOD(ROW(  ),2)</formula>
    </cfRule>
  </conditionalFormatting>
  <conditionalFormatting sqref="N91:Q91">
    <cfRule type="expression" dxfId="26" priority="28">
      <formula>MOD(ROW(  ),2)</formula>
    </cfRule>
  </conditionalFormatting>
  <conditionalFormatting sqref="N94:Q94">
    <cfRule type="expression" dxfId="25" priority="5">
      <formula>MOD(ROW(  ),2)</formula>
    </cfRule>
  </conditionalFormatting>
  <conditionalFormatting sqref="N96:Q97">
    <cfRule type="expression" dxfId="24" priority="18">
      <formula>MOD(ROW(  ),2)</formula>
    </cfRule>
  </conditionalFormatting>
  <conditionalFormatting sqref="N105:Q105">
    <cfRule type="expression" dxfId="23" priority="14">
      <formula>MOD(ROW(  ),2)</formula>
    </cfRule>
  </conditionalFormatting>
  <conditionalFormatting sqref="N141:Q141">
    <cfRule type="expression" dxfId="22" priority="13">
      <formula>MOD(ROW(  ),2)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E44"/>
  <sheetViews>
    <sheetView topLeftCell="BI1" workbookViewId="0">
      <selection activeCell="CF1" sqref="CF1:DG1048576"/>
    </sheetView>
  </sheetViews>
  <sheetFormatPr defaultColWidth="9.1796875" defaultRowHeight="12.5" x14ac:dyDescent="0.25"/>
  <cols>
    <col min="1" max="1" width="22" style="286" customWidth="1"/>
    <col min="2" max="2" width="2.7265625" style="286" hidden="1" customWidth="1"/>
    <col min="3" max="3" width="7.453125" style="286" hidden="1" customWidth="1"/>
    <col min="4" max="4" width="8.1796875" style="286" hidden="1" customWidth="1"/>
    <col min="5" max="5" width="6.1796875" style="286" hidden="1" customWidth="1"/>
    <col min="6" max="6" width="6.7265625" style="286" hidden="1" customWidth="1"/>
    <col min="7" max="7" width="3.26953125" style="286" hidden="1" customWidth="1"/>
    <col min="8" max="8" width="22.81640625" style="286" hidden="1" customWidth="1"/>
    <col min="9" max="9" width="18.453125" style="286" hidden="1" customWidth="1"/>
    <col min="10" max="10" width="11.7265625" style="286" hidden="1" customWidth="1"/>
    <col min="11" max="11" width="10.26953125" style="286" hidden="1" customWidth="1"/>
    <col min="12" max="25" width="10.7265625" style="286" hidden="1" customWidth="1"/>
    <col min="26" max="26" width="2.81640625" style="286" hidden="1" customWidth="1"/>
    <col min="27" max="27" width="5.453125" style="286" hidden="1" customWidth="1"/>
    <col min="28" max="40" width="10.7265625" style="286" hidden="1" customWidth="1"/>
    <col min="41" max="41" width="3.26953125" style="286" hidden="1" customWidth="1"/>
    <col min="42" max="54" width="10.7265625" style="286" hidden="1" customWidth="1"/>
    <col min="55" max="55" width="3.81640625" style="286" hidden="1" customWidth="1"/>
    <col min="56" max="60" width="10.7265625" style="286" customWidth="1"/>
    <col min="61" max="61" width="12" style="286" customWidth="1"/>
    <col min="62" max="66" width="10.7265625" style="286" customWidth="1"/>
    <col min="67" max="67" width="12.26953125" style="286" customWidth="1"/>
    <col min="68" max="68" width="10.7265625" style="286" customWidth="1"/>
    <col min="69" max="69" width="3.81640625" style="286" customWidth="1"/>
    <col min="70" max="70" width="10.7265625" style="286" customWidth="1"/>
    <col min="71" max="71" width="12.453125" style="286" customWidth="1"/>
    <col min="72" max="74" width="10.7265625" style="286" customWidth="1"/>
    <col min="75" max="75" width="12" style="286" customWidth="1"/>
    <col min="76" max="76" width="10.7265625" style="286" customWidth="1"/>
    <col min="77" max="77" width="13.54296875" style="286" customWidth="1"/>
    <col min="78" max="80" width="10.7265625" style="286" customWidth="1"/>
    <col min="81" max="81" width="12.26953125" style="286" customWidth="1"/>
    <col min="82" max="82" width="10.7265625" style="286" customWidth="1"/>
    <col min="83" max="83" width="14.1796875" style="286" customWidth="1"/>
    <col min="84" max="16384" width="9.1796875" style="286"/>
  </cols>
  <sheetData>
    <row r="1" spans="1:83" ht="14" x14ac:dyDescent="0.3">
      <c r="B1" s="27"/>
      <c r="C1" s="27"/>
      <c r="D1" s="27"/>
      <c r="E1" s="27"/>
      <c r="F1" s="27"/>
      <c r="G1" s="27"/>
      <c r="H1" s="27"/>
      <c r="J1" s="27"/>
      <c r="K1" s="563" t="s">
        <v>792</v>
      </c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3"/>
      <c r="AC1" s="563"/>
      <c r="AD1" s="563"/>
      <c r="AE1" s="563"/>
      <c r="AF1" s="563"/>
      <c r="AG1" s="563"/>
      <c r="AH1" s="563"/>
      <c r="AI1" s="563"/>
      <c r="AJ1" s="563"/>
      <c r="AK1" s="563"/>
      <c r="AL1" s="563"/>
      <c r="AM1" s="563"/>
      <c r="AN1" s="563"/>
      <c r="AO1" s="563"/>
      <c r="AP1" s="563"/>
      <c r="AQ1" s="563"/>
      <c r="AR1" s="563"/>
      <c r="AS1" s="563"/>
      <c r="AT1" s="563"/>
      <c r="AU1" s="563"/>
      <c r="AV1" s="563"/>
      <c r="AW1" s="563"/>
      <c r="AX1" s="563"/>
      <c r="AY1" s="563"/>
      <c r="AZ1" s="563"/>
      <c r="BA1" s="563"/>
      <c r="BB1" s="563"/>
      <c r="BC1" s="563"/>
      <c r="BD1" s="563"/>
      <c r="BE1" s="563"/>
      <c r="BF1" s="563"/>
      <c r="BG1" s="563"/>
      <c r="BH1" s="563"/>
      <c r="BI1" s="563"/>
      <c r="BJ1" s="563"/>
      <c r="BK1" s="563"/>
      <c r="BL1" s="563"/>
      <c r="BM1" s="563"/>
      <c r="BN1" s="563"/>
      <c r="BO1" s="563"/>
      <c r="BP1" s="563"/>
      <c r="BQ1" s="563"/>
      <c r="BR1" s="563"/>
      <c r="BS1" s="563"/>
      <c r="BT1" s="563"/>
      <c r="BU1" s="563"/>
      <c r="BV1" s="563"/>
      <c r="BW1" s="563"/>
      <c r="BX1" s="563"/>
      <c r="BY1" s="563"/>
      <c r="BZ1" s="563"/>
      <c r="CA1" s="563"/>
      <c r="CB1" s="563"/>
      <c r="CC1" s="563"/>
      <c r="CD1" s="563"/>
    </row>
    <row r="2" spans="1:83" ht="14" x14ac:dyDescent="0.3">
      <c r="B2" s="27"/>
      <c r="C2" s="27"/>
      <c r="D2" s="27"/>
      <c r="E2" s="27"/>
      <c r="F2" s="27"/>
      <c r="G2" s="27"/>
      <c r="H2" s="27"/>
      <c r="J2" s="27"/>
      <c r="K2" s="563" t="s">
        <v>577</v>
      </c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563"/>
      <c r="W2" s="563"/>
      <c r="X2" s="563"/>
      <c r="Y2" s="563"/>
      <c r="Z2" s="563"/>
      <c r="AA2" s="563"/>
      <c r="AB2" s="563"/>
      <c r="AC2" s="563"/>
      <c r="AD2" s="563"/>
      <c r="AE2" s="563"/>
      <c r="AF2" s="563"/>
      <c r="AG2" s="563"/>
      <c r="AH2" s="563"/>
      <c r="AI2" s="563"/>
      <c r="AJ2" s="563"/>
      <c r="AK2" s="563"/>
      <c r="AL2" s="563"/>
      <c r="AM2" s="563"/>
      <c r="AN2" s="563"/>
      <c r="AO2" s="563"/>
      <c r="AP2" s="563"/>
      <c r="AQ2" s="563"/>
      <c r="AR2" s="563"/>
      <c r="AS2" s="563"/>
      <c r="AT2" s="563"/>
      <c r="AU2" s="563"/>
      <c r="AV2" s="563"/>
      <c r="AW2" s="563"/>
      <c r="AX2" s="563"/>
      <c r="AY2" s="563"/>
      <c r="AZ2" s="563"/>
      <c r="BA2" s="563"/>
      <c r="BB2" s="563"/>
      <c r="BC2" s="563"/>
      <c r="BD2" s="563"/>
      <c r="BE2" s="563"/>
      <c r="BF2" s="563"/>
      <c r="BG2" s="563"/>
      <c r="BH2" s="563"/>
      <c r="BI2" s="563"/>
      <c r="BJ2" s="563"/>
      <c r="BK2" s="563"/>
      <c r="BL2" s="563"/>
      <c r="BM2" s="563"/>
      <c r="BN2" s="563"/>
      <c r="BO2" s="563"/>
      <c r="BP2" s="563"/>
      <c r="BQ2" s="563"/>
      <c r="BR2" s="563"/>
      <c r="BS2" s="563"/>
      <c r="BT2" s="563"/>
      <c r="BU2" s="563"/>
      <c r="BV2" s="563"/>
      <c r="BW2" s="563"/>
      <c r="BX2" s="563"/>
      <c r="BY2" s="563"/>
      <c r="BZ2" s="563"/>
      <c r="CA2" s="563"/>
      <c r="CB2" s="563"/>
      <c r="CC2" s="563"/>
      <c r="CD2" s="563"/>
    </row>
    <row r="3" spans="1:83" ht="14" x14ac:dyDescent="0.3">
      <c r="B3" s="27"/>
      <c r="C3" s="27"/>
      <c r="D3" s="27"/>
      <c r="E3" s="27"/>
      <c r="F3" s="27"/>
      <c r="G3" s="27"/>
      <c r="H3" s="27"/>
      <c r="J3" s="27"/>
      <c r="K3" s="563" t="s">
        <v>579</v>
      </c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F3" s="563"/>
      <c r="AG3" s="563"/>
      <c r="AH3" s="563"/>
      <c r="AI3" s="563"/>
      <c r="AJ3" s="563"/>
      <c r="AK3" s="563"/>
      <c r="AL3" s="563"/>
      <c r="AM3" s="563"/>
      <c r="AN3" s="563"/>
      <c r="AO3" s="563"/>
      <c r="AP3" s="563"/>
      <c r="AQ3" s="563"/>
      <c r="AR3" s="563"/>
      <c r="AS3" s="563"/>
      <c r="AT3" s="563"/>
      <c r="AU3" s="563"/>
      <c r="AV3" s="563"/>
      <c r="AW3" s="563"/>
      <c r="AX3" s="563"/>
      <c r="AY3" s="563"/>
      <c r="AZ3" s="563"/>
      <c r="BA3" s="563"/>
      <c r="BB3" s="563"/>
      <c r="BC3" s="563"/>
      <c r="BD3" s="563"/>
      <c r="BE3" s="563"/>
      <c r="BF3" s="563"/>
      <c r="BG3" s="563"/>
      <c r="BH3" s="563"/>
      <c r="BI3" s="563"/>
      <c r="BJ3" s="563"/>
      <c r="BK3" s="563"/>
      <c r="BL3" s="563"/>
      <c r="BM3" s="563"/>
      <c r="BN3" s="563"/>
      <c r="BO3" s="563"/>
      <c r="BP3" s="563"/>
      <c r="BQ3" s="563"/>
      <c r="BR3" s="563"/>
      <c r="BS3" s="563"/>
      <c r="BT3" s="563"/>
      <c r="BU3" s="563"/>
      <c r="BV3" s="563"/>
      <c r="BW3" s="563"/>
      <c r="BX3" s="563"/>
      <c r="BY3" s="563"/>
      <c r="BZ3" s="563"/>
      <c r="CA3" s="563"/>
      <c r="CB3" s="563"/>
      <c r="CC3" s="563"/>
      <c r="CD3" s="563"/>
    </row>
    <row r="4" spans="1:83" ht="14.5" thickBot="1" x14ac:dyDescent="0.35">
      <c r="A4" s="328"/>
      <c r="B4" s="328"/>
      <c r="C4" s="328"/>
      <c r="D4" s="328"/>
      <c r="E4" s="328"/>
      <c r="F4" s="328"/>
      <c r="G4" s="328"/>
      <c r="I4" s="328"/>
      <c r="J4" s="328"/>
      <c r="L4" s="328"/>
      <c r="M4" s="328"/>
      <c r="Q4" s="24"/>
      <c r="W4" s="25"/>
      <c r="X4" s="25"/>
      <c r="Z4" s="25"/>
      <c r="AA4" s="26"/>
    </row>
    <row r="5" spans="1:83" ht="18.5" thickBot="1" x14ac:dyDescent="0.45">
      <c r="A5" s="328"/>
      <c r="B5" s="551" t="s">
        <v>793</v>
      </c>
      <c r="C5" s="551"/>
      <c r="D5" s="551"/>
      <c r="E5" s="551"/>
      <c r="F5" s="551"/>
      <c r="G5" s="551"/>
      <c r="J5" s="37"/>
      <c r="K5" s="552" t="s">
        <v>3</v>
      </c>
      <c r="L5" s="553"/>
      <c r="M5" s="553"/>
      <c r="N5" s="553"/>
      <c r="O5" s="553"/>
      <c r="P5" s="553"/>
      <c r="Q5" s="553"/>
      <c r="R5" s="553"/>
      <c r="S5" s="553"/>
      <c r="T5" s="553"/>
      <c r="U5" s="553"/>
      <c r="V5" s="553"/>
      <c r="W5" s="553"/>
      <c r="X5" s="553"/>
      <c r="Y5" s="554"/>
      <c r="Z5" s="38"/>
      <c r="AA5" s="27"/>
      <c r="AB5" s="555" t="s">
        <v>794</v>
      </c>
      <c r="AC5" s="556"/>
      <c r="AD5" s="556"/>
      <c r="AE5" s="556"/>
      <c r="AF5" s="556"/>
      <c r="AG5" s="556"/>
      <c r="AH5" s="556"/>
      <c r="AI5" s="556"/>
      <c r="AJ5" s="556"/>
      <c r="AK5" s="556"/>
      <c r="AL5" s="556"/>
      <c r="AM5" s="556"/>
      <c r="AN5" s="557"/>
      <c r="AP5" s="555" t="s">
        <v>580</v>
      </c>
      <c r="AQ5" s="556"/>
      <c r="AR5" s="556"/>
      <c r="AS5" s="556"/>
      <c r="AT5" s="556"/>
      <c r="AU5" s="556"/>
      <c r="AV5" s="556"/>
      <c r="AW5" s="556"/>
      <c r="AX5" s="556"/>
      <c r="AY5" s="556"/>
      <c r="AZ5" s="556"/>
      <c r="BA5" s="556"/>
      <c r="BB5" s="557"/>
      <c r="BC5" s="79"/>
      <c r="BD5" s="555" t="s">
        <v>581</v>
      </c>
      <c r="BE5" s="556"/>
      <c r="BF5" s="556"/>
      <c r="BG5" s="556"/>
      <c r="BH5" s="556"/>
      <c r="BI5" s="556"/>
      <c r="BJ5" s="556"/>
      <c r="BK5" s="556"/>
      <c r="BL5" s="556"/>
      <c r="BM5" s="556"/>
      <c r="BN5" s="556"/>
      <c r="BO5" s="556"/>
      <c r="BP5" s="557"/>
      <c r="BQ5" s="79"/>
      <c r="BR5" s="567" t="s">
        <v>795</v>
      </c>
      <c r="BS5" s="568"/>
      <c r="BT5" s="568"/>
      <c r="BU5" s="568"/>
      <c r="BV5" s="568"/>
      <c r="BW5" s="568"/>
      <c r="BX5" s="568"/>
      <c r="BY5" s="568"/>
      <c r="BZ5" s="568"/>
      <c r="CA5" s="568"/>
      <c r="CB5" s="568"/>
      <c r="CC5" s="568"/>
      <c r="CD5" s="569"/>
      <c r="CE5" s="382"/>
    </row>
    <row r="6" spans="1:83" ht="6.75" hidden="1" customHeight="1" x14ac:dyDescent="0.3">
      <c r="A6" s="328"/>
      <c r="B6" s="551"/>
      <c r="C6" s="551"/>
      <c r="D6" s="551"/>
      <c r="E6" s="551"/>
      <c r="F6" s="551"/>
      <c r="G6" s="551"/>
      <c r="I6" s="328"/>
      <c r="J6" s="24">
        <v>1.02</v>
      </c>
      <c r="K6" s="328" t="s">
        <v>796</v>
      </c>
      <c r="L6" s="328"/>
      <c r="M6" s="328"/>
      <c r="N6" s="24">
        <v>0.6</v>
      </c>
      <c r="O6" s="24">
        <v>0.6</v>
      </c>
      <c r="P6" s="24">
        <v>1.25</v>
      </c>
      <c r="Q6" s="24"/>
      <c r="R6" s="28">
        <v>0.65</v>
      </c>
      <c r="S6" s="28"/>
      <c r="T6" s="28">
        <v>0.65</v>
      </c>
      <c r="U6" s="28"/>
      <c r="V6" s="28">
        <v>0.65</v>
      </c>
      <c r="W6" s="28"/>
      <c r="X6" s="28"/>
      <c r="Y6" s="28">
        <v>0.3</v>
      </c>
      <c r="Z6" s="25"/>
      <c r="AA6" s="26"/>
      <c r="BR6" s="382"/>
      <c r="BS6" s="382"/>
      <c r="BT6" s="382"/>
      <c r="BU6" s="382"/>
      <c r="BV6" s="382"/>
      <c r="BW6" s="382"/>
      <c r="BX6" s="382"/>
      <c r="BY6" s="382"/>
      <c r="BZ6" s="382"/>
      <c r="CA6" s="382"/>
      <c r="CB6" s="382"/>
      <c r="CC6" s="382"/>
      <c r="CD6" s="382"/>
      <c r="CE6" s="382"/>
    </row>
    <row r="7" spans="1:83" ht="16.5" customHeight="1" x14ac:dyDescent="0.3">
      <c r="A7" s="328"/>
      <c r="B7" s="551"/>
      <c r="C7" s="551"/>
      <c r="D7" s="551"/>
      <c r="E7" s="551"/>
      <c r="F7" s="551"/>
      <c r="G7" s="551"/>
      <c r="I7" s="328"/>
      <c r="J7" s="24"/>
      <c r="K7" s="328"/>
      <c r="L7" s="328"/>
      <c r="M7" s="328"/>
      <c r="N7" s="24"/>
      <c r="O7" s="24"/>
      <c r="P7" s="24"/>
      <c r="Q7" s="24"/>
      <c r="R7" s="28"/>
      <c r="S7" s="28"/>
      <c r="T7" s="28"/>
      <c r="U7" s="28"/>
      <c r="V7" s="28"/>
      <c r="W7" s="28"/>
      <c r="X7" s="28"/>
      <c r="Y7" s="28"/>
      <c r="Z7" s="25"/>
      <c r="AA7" s="26"/>
      <c r="BR7" s="382"/>
      <c r="BS7" s="382"/>
      <c r="BT7" s="382"/>
      <c r="BU7" s="382"/>
      <c r="BV7" s="382"/>
      <c r="BW7" s="382"/>
      <c r="BX7" s="382"/>
      <c r="BY7" s="382"/>
      <c r="BZ7" s="382"/>
      <c r="CA7" s="382"/>
      <c r="CB7" s="382"/>
      <c r="CC7" s="382"/>
      <c r="CD7" s="382"/>
      <c r="CE7" s="382"/>
    </row>
    <row r="8" spans="1:83" ht="14.5" x14ac:dyDescent="0.35">
      <c r="B8" s="551"/>
      <c r="C8" s="551"/>
      <c r="D8" s="551"/>
      <c r="E8" s="551"/>
      <c r="F8" s="551"/>
      <c r="G8" s="551"/>
      <c r="I8" s="558" t="s">
        <v>583</v>
      </c>
      <c r="J8" s="558"/>
      <c r="K8" s="558"/>
      <c r="L8" s="558"/>
      <c r="M8" s="558"/>
      <c r="N8" s="558"/>
      <c r="O8" s="558"/>
      <c r="P8" s="558"/>
      <c r="Q8" s="558"/>
      <c r="R8" s="559" t="s">
        <v>797</v>
      </c>
      <c r="S8" s="559"/>
      <c r="T8" s="559"/>
      <c r="U8" s="559"/>
      <c r="V8" s="559"/>
      <c r="W8" s="559"/>
      <c r="X8" s="560" t="s">
        <v>585</v>
      </c>
      <c r="Y8" s="561"/>
      <c r="Z8" s="562"/>
      <c r="AA8" s="211"/>
      <c r="AB8" s="558" t="s">
        <v>583</v>
      </c>
      <c r="AC8" s="558"/>
      <c r="AD8" s="558"/>
      <c r="AE8" s="558"/>
      <c r="AF8" s="558"/>
      <c r="AG8" s="558"/>
      <c r="AH8" s="559" t="s">
        <v>797</v>
      </c>
      <c r="AI8" s="559"/>
      <c r="AJ8" s="559"/>
      <c r="AK8" s="559"/>
      <c r="AL8" s="559"/>
      <c r="AM8" s="559"/>
      <c r="AN8" s="212" t="s">
        <v>585</v>
      </c>
      <c r="AP8" s="558" t="s">
        <v>583</v>
      </c>
      <c r="AQ8" s="558"/>
      <c r="AR8" s="558"/>
      <c r="AS8" s="558"/>
      <c r="AT8" s="558"/>
      <c r="AU8" s="558"/>
      <c r="AV8" s="559" t="s">
        <v>797</v>
      </c>
      <c r="AW8" s="559"/>
      <c r="AX8" s="559"/>
      <c r="AY8" s="559"/>
      <c r="AZ8" s="559"/>
      <c r="BA8" s="559"/>
      <c r="BB8" s="212" t="s">
        <v>585</v>
      </c>
      <c r="BC8" s="213"/>
      <c r="BD8" s="564" t="s">
        <v>583</v>
      </c>
      <c r="BE8" s="565"/>
      <c r="BF8" s="565"/>
      <c r="BG8" s="565"/>
      <c r="BH8" s="565"/>
      <c r="BI8" s="566"/>
      <c r="BJ8" s="559" t="s">
        <v>797</v>
      </c>
      <c r="BK8" s="559"/>
      <c r="BL8" s="559"/>
      <c r="BM8" s="559"/>
      <c r="BN8" s="559"/>
      <c r="BO8" s="559"/>
      <c r="BP8" s="212" t="s">
        <v>585</v>
      </c>
      <c r="BQ8" s="213"/>
      <c r="BR8" s="570" t="s">
        <v>583</v>
      </c>
      <c r="BS8" s="571"/>
      <c r="BT8" s="571"/>
      <c r="BU8" s="571"/>
      <c r="BV8" s="571"/>
      <c r="BW8" s="572"/>
      <c r="BX8" s="573" t="s">
        <v>797</v>
      </c>
      <c r="BY8" s="573"/>
      <c r="BZ8" s="573"/>
      <c r="CA8" s="573"/>
      <c r="CB8" s="573"/>
      <c r="CC8" s="574"/>
      <c r="CD8" s="426" t="s">
        <v>585</v>
      </c>
      <c r="CE8" s="382"/>
    </row>
    <row r="9" spans="1:83" ht="114.75" customHeight="1" x14ac:dyDescent="0.35">
      <c r="A9" s="214" t="s">
        <v>798</v>
      </c>
      <c r="B9" s="215" t="s">
        <v>799</v>
      </c>
      <c r="C9" s="216" t="s">
        <v>800</v>
      </c>
      <c r="D9" s="217" t="s">
        <v>801</v>
      </c>
      <c r="E9" s="212" t="s">
        <v>802</v>
      </c>
      <c r="F9" s="218" t="s">
        <v>803</v>
      </c>
      <c r="G9" s="219" t="s">
        <v>804</v>
      </c>
      <c r="I9" s="218" t="s">
        <v>805</v>
      </c>
      <c r="J9" s="218" t="s">
        <v>806</v>
      </c>
      <c r="K9" s="220" t="s">
        <v>807</v>
      </c>
      <c r="L9" s="221" t="s">
        <v>808</v>
      </c>
      <c r="M9" s="222" t="s">
        <v>809</v>
      </c>
      <c r="N9" s="222" t="s">
        <v>810</v>
      </c>
      <c r="O9" s="222" t="s">
        <v>811</v>
      </c>
      <c r="P9" s="220" t="s">
        <v>812</v>
      </c>
      <c r="Q9" s="222" t="s">
        <v>813</v>
      </c>
      <c r="R9" s="223" t="s">
        <v>807</v>
      </c>
      <c r="S9" s="223" t="s">
        <v>809</v>
      </c>
      <c r="T9" s="223" t="s">
        <v>810</v>
      </c>
      <c r="U9" s="223" t="s">
        <v>811</v>
      </c>
      <c r="V9" s="224" t="s">
        <v>812</v>
      </c>
      <c r="W9" s="223" t="s">
        <v>813</v>
      </c>
      <c r="X9" s="217" t="s">
        <v>814</v>
      </c>
      <c r="Y9" s="212" t="s">
        <v>815</v>
      </c>
      <c r="Z9" s="221" t="s">
        <v>808</v>
      </c>
      <c r="AB9" s="220" t="s">
        <v>807</v>
      </c>
      <c r="AC9" s="222" t="s">
        <v>809</v>
      </c>
      <c r="AD9" s="222" t="s">
        <v>810</v>
      </c>
      <c r="AE9" s="222" t="s">
        <v>811</v>
      </c>
      <c r="AF9" s="220" t="s">
        <v>812</v>
      </c>
      <c r="AG9" s="222" t="s">
        <v>813</v>
      </c>
      <c r="AH9" s="223" t="s">
        <v>807</v>
      </c>
      <c r="AI9" s="223" t="s">
        <v>809</v>
      </c>
      <c r="AJ9" s="223" t="s">
        <v>810</v>
      </c>
      <c r="AK9" s="223" t="s">
        <v>811</v>
      </c>
      <c r="AL9" s="224" t="s">
        <v>812</v>
      </c>
      <c r="AM9" s="223" t="s">
        <v>813</v>
      </c>
      <c r="AN9" s="212" t="s">
        <v>815</v>
      </c>
      <c r="AP9" s="220" t="s">
        <v>807</v>
      </c>
      <c r="AQ9" s="222" t="s">
        <v>809</v>
      </c>
      <c r="AR9" s="222" t="s">
        <v>810</v>
      </c>
      <c r="AS9" s="222" t="s">
        <v>811</v>
      </c>
      <c r="AT9" s="220" t="s">
        <v>812</v>
      </c>
      <c r="AU9" s="222" t="s">
        <v>813</v>
      </c>
      <c r="AV9" s="223" t="s">
        <v>807</v>
      </c>
      <c r="AW9" s="223" t="s">
        <v>809</v>
      </c>
      <c r="AX9" s="223" t="s">
        <v>810</v>
      </c>
      <c r="AY9" s="223" t="s">
        <v>811</v>
      </c>
      <c r="AZ9" s="224" t="s">
        <v>812</v>
      </c>
      <c r="BA9" s="223" t="s">
        <v>813</v>
      </c>
      <c r="BB9" s="212" t="s">
        <v>815</v>
      </c>
      <c r="BC9" s="213"/>
      <c r="BD9" s="427" t="s">
        <v>807</v>
      </c>
      <c r="BE9" s="428" t="s">
        <v>809</v>
      </c>
      <c r="BF9" s="428" t="s">
        <v>810</v>
      </c>
      <c r="BG9" s="428" t="s">
        <v>811</v>
      </c>
      <c r="BH9" s="427" t="s">
        <v>812</v>
      </c>
      <c r="BI9" s="428" t="s">
        <v>813</v>
      </c>
      <c r="BJ9" s="429" t="s">
        <v>807</v>
      </c>
      <c r="BK9" s="429" t="s">
        <v>809</v>
      </c>
      <c r="BL9" s="429" t="s">
        <v>810</v>
      </c>
      <c r="BM9" s="429" t="s">
        <v>811</v>
      </c>
      <c r="BN9" s="430" t="s">
        <v>812</v>
      </c>
      <c r="BO9" s="429" t="s">
        <v>813</v>
      </c>
      <c r="BP9" s="431" t="s">
        <v>815</v>
      </c>
      <c r="BQ9" s="432"/>
      <c r="BR9" s="433" t="s">
        <v>807</v>
      </c>
      <c r="BS9" s="434" t="s">
        <v>809</v>
      </c>
      <c r="BT9" s="434" t="s">
        <v>810</v>
      </c>
      <c r="BU9" s="434" t="s">
        <v>811</v>
      </c>
      <c r="BV9" s="434" t="s">
        <v>812</v>
      </c>
      <c r="BW9" s="434" t="s">
        <v>813</v>
      </c>
      <c r="BX9" s="435" t="s">
        <v>807</v>
      </c>
      <c r="BY9" s="435" t="s">
        <v>809</v>
      </c>
      <c r="BZ9" s="435" t="s">
        <v>810</v>
      </c>
      <c r="CA9" s="435" t="s">
        <v>811</v>
      </c>
      <c r="CB9" s="435" t="s">
        <v>812</v>
      </c>
      <c r="CC9" s="435" t="s">
        <v>813</v>
      </c>
      <c r="CD9" s="436" t="s">
        <v>815</v>
      </c>
      <c r="CE9" s="437"/>
    </row>
    <row r="10" spans="1:83" ht="14.5" x14ac:dyDescent="0.35">
      <c r="A10" s="225" t="s">
        <v>816</v>
      </c>
      <c r="B10" s="226">
        <v>675</v>
      </c>
      <c r="C10" s="227">
        <v>1600</v>
      </c>
      <c r="D10" s="228">
        <v>7500</v>
      </c>
      <c r="E10" s="227">
        <v>800</v>
      </c>
      <c r="F10" s="229">
        <v>4500</v>
      </c>
      <c r="G10" s="230">
        <v>8500</v>
      </c>
      <c r="H10" s="231"/>
      <c r="I10" s="232">
        <f t="shared" ref="I10:I22" si="0">B10+C10</f>
        <v>2275</v>
      </c>
      <c r="J10" s="232">
        <f>I10*$J$6</f>
        <v>2320.5</v>
      </c>
      <c r="K10" s="29">
        <f>MROUND(J10,10)</f>
        <v>2320</v>
      </c>
      <c r="L10" s="233">
        <f>(K10-I10)/I10</f>
        <v>1.9780219780219779E-2</v>
      </c>
      <c r="M10" s="29">
        <v>7875</v>
      </c>
      <c r="N10" s="29">
        <f t="shared" ref="N10:N23" si="1">K10*$N$6</f>
        <v>1392</v>
      </c>
      <c r="O10" s="29">
        <f t="shared" ref="O10:O20" si="2">M10*$O$6</f>
        <v>4725</v>
      </c>
      <c r="P10" s="29">
        <f>K10*$P$6</f>
        <v>2900</v>
      </c>
      <c r="Q10" s="29">
        <v>9500</v>
      </c>
      <c r="R10" s="330">
        <f t="shared" ref="R10:R23" si="3">K10*$R$6</f>
        <v>1508</v>
      </c>
      <c r="S10" s="54">
        <f>M10</f>
        <v>7875</v>
      </c>
      <c r="T10" s="330">
        <f>N10*$T$6</f>
        <v>904.80000000000007</v>
      </c>
      <c r="U10" s="330">
        <f>O10</f>
        <v>4725</v>
      </c>
      <c r="V10" s="330">
        <f t="shared" ref="V10:V23" si="4">P10*$V$6</f>
        <v>1885</v>
      </c>
      <c r="W10" s="330">
        <f>Q10</f>
        <v>9500</v>
      </c>
      <c r="X10" s="228">
        <v>675</v>
      </c>
      <c r="Y10" s="331">
        <f t="shared" ref="Y10:Y16" si="5">K10*$Y$6</f>
        <v>696</v>
      </c>
      <c r="Z10" s="234">
        <f t="shared" ref="Z10:Z16" si="6">(Y10-X10)/X10</f>
        <v>3.111111111111111E-2</v>
      </c>
      <c r="AB10" s="55">
        <v>2390</v>
      </c>
      <c r="AC10" s="29">
        <v>8110</v>
      </c>
      <c r="AD10" s="29">
        <v>1434</v>
      </c>
      <c r="AE10" s="29">
        <v>4866</v>
      </c>
      <c r="AF10" s="29">
        <v>2987.5</v>
      </c>
      <c r="AG10" s="29">
        <v>9790</v>
      </c>
      <c r="AH10" s="332">
        <v>1553.5</v>
      </c>
      <c r="AI10" s="54">
        <v>8110</v>
      </c>
      <c r="AJ10" s="332">
        <v>932.1</v>
      </c>
      <c r="AK10" s="332">
        <v>4866</v>
      </c>
      <c r="AL10" s="332">
        <v>1941.875</v>
      </c>
      <c r="AM10" s="332">
        <v>9790</v>
      </c>
      <c r="AN10" s="333">
        <v>717</v>
      </c>
      <c r="AP10" s="29">
        <v>2560</v>
      </c>
      <c r="AQ10" s="29">
        <v>8680</v>
      </c>
      <c r="AR10" s="29">
        <v>1536</v>
      </c>
      <c r="AS10" s="29">
        <v>5208</v>
      </c>
      <c r="AT10" s="29">
        <v>3200</v>
      </c>
      <c r="AU10" s="29">
        <v>10480</v>
      </c>
      <c r="AV10" s="54">
        <v>1664</v>
      </c>
      <c r="AW10" s="54">
        <v>8680</v>
      </c>
      <c r="AX10" s="54">
        <v>998.40000000000009</v>
      </c>
      <c r="AY10" s="54">
        <v>5208</v>
      </c>
      <c r="AZ10" s="54">
        <v>2080</v>
      </c>
      <c r="BA10" s="54">
        <v>10480</v>
      </c>
      <c r="BB10" s="109">
        <v>768</v>
      </c>
      <c r="BC10" s="334"/>
      <c r="BD10" s="438">
        <v>2950</v>
      </c>
      <c r="BE10" s="438">
        <v>9996</v>
      </c>
      <c r="BF10" s="438">
        <v>1770</v>
      </c>
      <c r="BG10" s="438">
        <v>5998</v>
      </c>
      <c r="BH10" s="438">
        <v>3685</v>
      </c>
      <c r="BI10" s="438">
        <v>12068</v>
      </c>
      <c r="BJ10" s="439">
        <v>2213</v>
      </c>
      <c r="BK10" s="439">
        <v>9996</v>
      </c>
      <c r="BL10" s="439">
        <v>1328</v>
      </c>
      <c r="BM10" s="439">
        <v>5998</v>
      </c>
      <c r="BN10" s="439">
        <v>2764</v>
      </c>
      <c r="BO10" s="439">
        <v>12068</v>
      </c>
      <c r="BP10" s="440">
        <v>826</v>
      </c>
      <c r="BQ10" s="441"/>
      <c r="BR10" s="442">
        <v>3142</v>
      </c>
      <c r="BS10" s="443">
        <v>10996</v>
      </c>
      <c r="BT10" s="443">
        <v>1885</v>
      </c>
      <c r="BU10" s="443">
        <v>6598</v>
      </c>
      <c r="BV10" s="443">
        <v>3925</v>
      </c>
      <c r="BW10" s="443">
        <v>13275</v>
      </c>
      <c r="BX10" s="444">
        <v>2514</v>
      </c>
      <c r="BY10" s="444">
        <v>10996</v>
      </c>
      <c r="BZ10" s="444">
        <v>1508</v>
      </c>
      <c r="CA10" s="444">
        <v>6598</v>
      </c>
      <c r="CB10" s="444">
        <v>3140</v>
      </c>
      <c r="CC10" s="444">
        <v>13275</v>
      </c>
      <c r="CD10" s="445">
        <v>849</v>
      </c>
      <c r="CE10" s="437"/>
    </row>
    <row r="11" spans="1:83" ht="14.5" x14ac:dyDescent="0.35">
      <c r="A11" s="225" t="s">
        <v>817</v>
      </c>
      <c r="B11" s="226">
        <v>200</v>
      </c>
      <c r="C11" s="227">
        <v>500</v>
      </c>
      <c r="D11" s="228">
        <v>2250</v>
      </c>
      <c r="E11" s="227">
        <v>250</v>
      </c>
      <c r="F11" s="229">
        <v>1300</v>
      </c>
      <c r="G11" s="230">
        <v>2750</v>
      </c>
      <c r="H11" s="231"/>
      <c r="I11" s="232">
        <f t="shared" si="0"/>
        <v>700</v>
      </c>
      <c r="J11" s="232">
        <f t="shared" ref="J11:J22" si="7">I11*$J$6</f>
        <v>714</v>
      </c>
      <c r="K11" s="29">
        <f t="shared" ref="K11:K22" si="8">MROUND(J11,10)</f>
        <v>710</v>
      </c>
      <c r="L11" s="233">
        <f t="shared" ref="L11:L20" si="9">(K11-I11)/I11</f>
        <v>1.4285714285714285E-2</v>
      </c>
      <c r="M11" s="29">
        <v>2650</v>
      </c>
      <c r="N11" s="29">
        <f t="shared" si="1"/>
        <v>426</v>
      </c>
      <c r="O11" s="29">
        <f t="shared" si="2"/>
        <v>1590</v>
      </c>
      <c r="P11" s="29">
        <f t="shared" ref="P11:P23" si="10">K11*$P$6</f>
        <v>887.5</v>
      </c>
      <c r="Q11" s="29">
        <v>3500</v>
      </c>
      <c r="R11" s="330">
        <f t="shared" si="3"/>
        <v>461.5</v>
      </c>
      <c r="S11" s="54">
        <f t="shared" ref="S11:S20" si="11">M11</f>
        <v>2650</v>
      </c>
      <c r="T11" s="330">
        <f t="shared" ref="T11:T23" si="12">N11*$T$6</f>
        <v>276.90000000000003</v>
      </c>
      <c r="U11" s="330">
        <f t="shared" ref="U11:U20" si="13">O11</f>
        <v>1590</v>
      </c>
      <c r="V11" s="330">
        <f t="shared" si="4"/>
        <v>576.875</v>
      </c>
      <c r="W11" s="330">
        <f t="shared" ref="W11:W23" si="14">Q11</f>
        <v>3500</v>
      </c>
      <c r="X11" s="228">
        <v>200</v>
      </c>
      <c r="Y11" s="331">
        <f t="shared" si="5"/>
        <v>213</v>
      </c>
      <c r="Z11" s="234">
        <f t="shared" si="6"/>
        <v>6.5000000000000002E-2</v>
      </c>
      <c r="AB11" s="29">
        <v>740</v>
      </c>
      <c r="AC11" s="29">
        <v>2730</v>
      </c>
      <c r="AD11" s="29">
        <v>444</v>
      </c>
      <c r="AE11" s="29">
        <v>1638</v>
      </c>
      <c r="AF11" s="29">
        <v>925</v>
      </c>
      <c r="AG11" s="29">
        <v>3610</v>
      </c>
      <c r="AH11" s="332">
        <v>481</v>
      </c>
      <c r="AI11" s="54">
        <v>2730</v>
      </c>
      <c r="AJ11" s="332">
        <v>288.60000000000002</v>
      </c>
      <c r="AK11" s="332">
        <v>1638</v>
      </c>
      <c r="AL11" s="332">
        <v>601.25</v>
      </c>
      <c r="AM11" s="332">
        <v>3610</v>
      </c>
      <c r="AN11" s="333">
        <v>222</v>
      </c>
      <c r="AP11" s="29">
        <v>790</v>
      </c>
      <c r="AQ11" s="29">
        <v>2920</v>
      </c>
      <c r="AR11" s="29">
        <v>474</v>
      </c>
      <c r="AS11" s="29">
        <v>1752</v>
      </c>
      <c r="AT11" s="29">
        <v>987.5</v>
      </c>
      <c r="AU11" s="29">
        <v>3860</v>
      </c>
      <c r="AV11" s="54">
        <v>513.5</v>
      </c>
      <c r="AW11" s="54">
        <v>2920</v>
      </c>
      <c r="AX11" s="54">
        <v>308.10000000000002</v>
      </c>
      <c r="AY11" s="54">
        <v>1752</v>
      </c>
      <c r="AZ11" s="54">
        <v>641.875</v>
      </c>
      <c r="BA11" s="54">
        <v>3860</v>
      </c>
      <c r="BB11" s="109">
        <v>237</v>
      </c>
      <c r="BC11" s="334"/>
      <c r="BD11" s="438">
        <v>911</v>
      </c>
      <c r="BE11" s="438">
        <v>3363</v>
      </c>
      <c r="BF11" s="438">
        <v>547</v>
      </c>
      <c r="BG11" s="438">
        <v>2017</v>
      </c>
      <c r="BH11" s="438">
        <v>1137</v>
      </c>
      <c r="BI11" s="438">
        <v>4445</v>
      </c>
      <c r="BJ11" s="439">
        <v>683</v>
      </c>
      <c r="BK11" s="439">
        <v>3363</v>
      </c>
      <c r="BL11" s="439">
        <v>410</v>
      </c>
      <c r="BM11" s="439">
        <v>2017</v>
      </c>
      <c r="BN11" s="439">
        <v>853</v>
      </c>
      <c r="BO11" s="439">
        <v>4445</v>
      </c>
      <c r="BP11" s="440">
        <v>255</v>
      </c>
      <c r="BQ11" s="441"/>
      <c r="BR11" s="442">
        <v>971</v>
      </c>
      <c r="BS11" s="443">
        <v>3700</v>
      </c>
      <c r="BT11" s="443">
        <v>583</v>
      </c>
      <c r="BU11" s="443">
        <v>2219</v>
      </c>
      <c r="BV11" s="443">
        <v>1211</v>
      </c>
      <c r="BW11" s="443">
        <v>4890</v>
      </c>
      <c r="BX11" s="444">
        <v>777</v>
      </c>
      <c r="BY11" s="444">
        <v>3700</v>
      </c>
      <c r="BZ11" s="444">
        <v>466</v>
      </c>
      <c r="CA11" s="444">
        <v>2219</v>
      </c>
      <c r="CB11" s="444">
        <v>969</v>
      </c>
      <c r="CC11" s="444">
        <v>4890</v>
      </c>
      <c r="CD11" s="445">
        <v>263</v>
      </c>
      <c r="CE11" s="437"/>
    </row>
    <row r="12" spans="1:83" ht="14.5" x14ac:dyDescent="0.35">
      <c r="A12" s="225" t="s">
        <v>818</v>
      </c>
      <c r="B12" s="226">
        <v>150</v>
      </c>
      <c r="C12" s="227">
        <v>375</v>
      </c>
      <c r="D12" s="228">
        <v>1750</v>
      </c>
      <c r="E12" s="227">
        <v>187.5</v>
      </c>
      <c r="F12" s="229">
        <v>1000</v>
      </c>
      <c r="G12" s="230">
        <v>2250</v>
      </c>
      <c r="H12" s="231"/>
      <c r="I12" s="232">
        <f t="shared" si="0"/>
        <v>525</v>
      </c>
      <c r="J12" s="232">
        <f t="shared" si="7"/>
        <v>535.5</v>
      </c>
      <c r="K12" s="29">
        <f t="shared" si="8"/>
        <v>540</v>
      </c>
      <c r="L12" s="233">
        <f t="shared" si="9"/>
        <v>2.8571428571428571E-2</v>
      </c>
      <c r="M12" s="29">
        <v>1700</v>
      </c>
      <c r="N12" s="29">
        <f t="shared" si="1"/>
        <v>324</v>
      </c>
      <c r="O12" s="29">
        <f t="shared" si="2"/>
        <v>1020</v>
      </c>
      <c r="P12" s="29">
        <f t="shared" si="10"/>
        <v>675</v>
      </c>
      <c r="Q12" s="29">
        <v>2000</v>
      </c>
      <c r="R12" s="330">
        <f t="shared" si="3"/>
        <v>351</v>
      </c>
      <c r="S12" s="54">
        <f t="shared" si="11"/>
        <v>1700</v>
      </c>
      <c r="T12" s="330">
        <f t="shared" si="12"/>
        <v>210.6</v>
      </c>
      <c r="U12" s="330">
        <f t="shared" si="13"/>
        <v>1020</v>
      </c>
      <c r="V12" s="330">
        <f t="shared" si="4"/>
        <v>438.75</v>
      </c>
      <c r="W12" s="330">
        <f t="shared" si="14"/>
        <v>2000</v>
      </c>
      <c r="X12" s="228">
        <v>150</v>
      </c>
      <c r="Y12" s="331">
        <f t="shared" si="5"/>
        <v>162</v>
      </c>
      <c r="Z12" s="234">
        <f t="shared" si="6"/>
        <v>0.08</v>
      </c>
      <c r="AB12" s="29">
        <v>550</v>
      </c>
      <c r="AC12" s="29">
        <v>1750</v>
      </c>
      <c r="AD12" s="29">
        <v>330</v>
      </c>
      <c r="AE12" s="29">
        <v>1050</v>
      </c>
      <c r="AF12" s="29">
        <v>687.5</v>
      </c>
      <c r="AG12" s="29">
        <v>2060</v>
      </c>
      <c r="AH12" s="332">
        <v>357.5</v>
      </c>
      <c r="AI12" s="54">
        <v>1750</v>
      </c>
      <c r="AJ12" s="332">
        <v>214.5</v>
      </c>
      <c r="AK12" s="332">
        <v>1050</v>
      </c>
      <c r="AL12" s="332">
        <v>446.875</v>
      </c>
      <c r="AM12" s="332">
        <v>2060</v>
      </c>
      <c r="AN12" s="333">
        <v>165</v>
      </c>
      <c r="AP12" s="29">
        <v>590</v>
      </c>
      <c r="AQ12" s="29">
        <v>1870</v>
      </c>
      <c r="AR12" s="29">
        <v>354</v>
      </c>
      <c r="AS12" s="29">
        <v>1122</v>
      </c>
      <c r="AT12" s="29">
        <v>737.5</v>
      </c>
      <c r="AU12" s="29">
        <v>2200</v>
      </c>
      <c r="AV12" s="54">
        <v>383.5</v>
      </c>
      <c r="AW12" s="54">
        <v>1870</v>
      </c>
      <c r="AX12" s="54">
        <v>230.1</v>
      </c>
      <c r="AY12" s="54">
        <v>1122</v>
      </c>
      <c r="AZ12" s="54">
        <v>479.375</v>
      </c>
      <c r="BA12" s="54">
        <v>2200</v>
      </c>
      <c r="BB12" s="109">
        <v>177</v>
      </c>
      <c r="BC12" s="334"/>
      <c r="BD12" s="438">
        <v>679</v>
      </c>
      <c r="BE12" s="438">
        <v>2153</v>
      </c>
      <c r="BF12" s="438">
        <v>407</v>
      </c>
      <c r="BG12" s="438">
        <v>1292</v>
      </c>
      <c r="BH12" s="438">
        <v>850</v>
      </c>
      <c r="BI12" s="438">
        <v>2534</v>
      </c>
      <c r="BJ12" s="439">
        <v>509</v>
      </c>
      <c r="BK12" s="439">
        <v>2153</v>
      </c>
      <c r="BL12" s="439">
        <v>305</v>
      </c>
      <c r="BM12" s="439">
        <v>1292</v>
      </c>
      <c r="BN12" s="439">
        <v>638</v>
      </c>
      <c r="BO12" s="439">
        <v>2534</v>
      </c>
      <c r="BP12" s="440">
        <v>190</v>
      </c>
      <c r="BQ12" s="441"/>
      <c r="BR12" s="442">
        <v>724</v>
      </c>
      <c r="BS12" s="443">
        <v>2369</v>
      </c>
      <c r="BT12" s="443">
        <v>434</v>
      </c>
      <c r="BU12" s="443">
        <v>1421</v>
      </c>
      <c r="BV12" s="443">
        <v>905</v>
      </c>
      <c r="BW12" s="443">
        <v>2787</v>
      </c>
      <c r="BX12" s="444">
        <v>580</v>
      </c>
      <c r="BY12" s="444">
        <v>2369</v>
      </c>
      <c r="BZ12" s="444">
        <v>347</v>
      </c>
      <c r="CA12" s="444">
        <v>1421</v>
      </c>
      <c r="CB12" s="444">
        <v>724</v>
      </c>
      <c r="CC12" s="444">
        <v>2787</v>
      </c>
      <c r="CD12" s="445">
        <v>196</v>
      </c>
      <c r="CE12" s="437"/>
    </row>
    <row r="13" spans="1:83" ht="14.5" x14ac:dyDescent="0.35">
      <c r="A13" s="225" t="s">
        <v>819</v>
      </c>
      <c r="B13" s="226">
        <v>325</v>
      </c>
      <c r="C13" s="227">
        <v>725</v>
      </c>
      <c r="D13" s="228">
        <v>3500</v>
      </c>
      <c r="E13" s="227">
        <v>362.5</v>
      </c>
      <c r="F13" s="229">
        <v>2000</v>
      </c>
      <c r="G13" s="230">
        <v>4500</v>
      </c>
      <c r="H13" s="231"/>
      <c r="I13" s="232">
        <f t="shared" si="0"/>
        <v>1050</v>
      </c>
      <c r="J13" s="232">
        <f t="shared" si="7"/>
        <v>1071</v>
      </c>
      <c r="K13" s="29">
        <f t="shared" si="8"/>
        <v>1070</v>
      </c>
      <c r="L13" s="233">
        <f t="shared" si="9"/>
        <v>1.9047619047619049E-2</v>
      </c>
      <c r="M13" s="29">
        <v>5025</v>
      </c>
      <c r="N13" s="29">
        <f t="shared" si="1"/>
        <v>642</v>
      </c>
      <c r="O13" s="29">
        <f t="shared" si="2"/>
        <v>3015</v>
      </c>
      <c r="P13" s="29">
        <f t="shared" si="10"/>
        <v>1337.5</v>
      </c>
      <c r="Q13" s="29">
        <v>6000</v>
      </c>
      <c r="R13" s="330">
        <f t="shared" si="3"/>
        <v>695.5</v>
      </c>
      <c r="S13" s="54">
        <f t="shared" si="11"/>
        <v>5025</v>
      </c>
      <c r="T13" s="330">
        <f t="shared" si="12"/>
        <v>417.3</v>
      </c>
      <c r="U13" s="330">
        <f t="shared" si="13"/>
        <v>3015</v>
      </c>
      <c r="V13" s="330">
        <f t="shared" si="4"/>
        <v>869.375</v>
      </c>
      <c r="W13" s="330">
        <f t="shared" si="14"/>
        <v>6000</v>
      </c>
      <c r="X13" s="228">
        <v>325</v>
      </c>
      <c r="Y13" s="331">
        <f t="shared" si="5"/>
        <v>321</v>
      </c>
      <c r="Z13" s="234">
        <f t="shared" si="6"/>
        <v>-1.2307692307692308E-2</v>
      </c>
      <c r="AB13" s="29">
        <v>1100</v>
      </c>
      <c r="AC13" s="29">
        <v>5180</v>
      </c>
      <c r="AD13" s="29">
        <v>660</v>
      </c>
      <c r="AE13" s="29">
        <v>3108</v>
      </c>
      <c r="AF13" s="29">
        <v>1375</v>
      </c>
      <c r="AG13" s="29">
        <v>6180</v>
      </c>
      <c r="AH13" s="332">
        <v>715</v>
      </c>
      <c r="AI13" s="54">
        <v>5180</v>
      </c>
      <c r="AJ13" s="332">
        <v>429</v>
      </c>
      <c r="AK13" s="332">
        <v>3108</v>
      </c>
      <c r="AL13" s="332">
        <v>893.75</v>
      </c>
      <c r="AM13" s="332">
        <v>6180</v>
      </c>
      <c r="AN13" s="333">
        <v>330</v>
      </c>
      <c r="AP13" s="29">
        <v>1180</v>
      </c>
      <c r="AQ13" s="29">
        <v>5540</v>
      </c>
      <c r="AR13" s="29">
        <v>708</v>
      </c>
      <c r="AS13" s="29">
        <v>3324</v>
      </c>
      <c r="AT13" s="29">
        <v>1475</v>
      </c>
      <c r="AU13" s="29">
        <v>6610</v>
      </c>
      <c r="AV13" s="54">
        <v>767</v>
      </c>
      <c r="AW13" s="54">
        <v>5540</v>
      </c>
      <c r="AX13" s="54">
        <v>460.2</v>
      </c>
      <c r="AY13" s="54">
        <v>3324</v>
      </c>
      <c r="AZ13" s="54">
        <v>958.75</v>
      </c>
      <c r="BA13" s="54">
        <v>6610</v>
      </c>
      <c r="BB13" s="109">
        <v>354</v>
      </c>
      <c r="BC13" s="334"/>
      <c r="BD13" s="438">
        <v>1361</v>
      </c>
      <c r="BE13" s="438">
        <v>6380</v>
      </c>
      <c r="BF13" s="438">
        <v>817</v>
      </c>
      <c r="BG13" s="438">
        <v>3827</v>
      </c>
      <c r="BH13" s="438">
        <v>1699</v>
      </c>
      <c r="BI13" s="438">
        <v>7612</v>
      </c>
      <c r="BJ13" s="439">
        <v>1021</v>
      </c>
      <c r="BK13" s="439">
        <v>6380</v>
      </c>
      <c r="BL13" s="439">
        <v>613</v>
      </c>
      <c r="BM13" s="439">
        <v>3827</v>
      </c>
      <c r="BN13" s="439">
        <v>1274</v>
      </c>
      <c r="BO13" s="439">
        <v>7612</v>
      </c>
      <c r="BP13" s="440">
        <v>381</v>
      </c>
      <c r="BQ13" s="441"/>
      <c r="BR13" s="442">
        <v>1450</v>
      </c>
      <c r="BS13" s="443">
        <v>7018</v>
      </c>
      <c r="BT13" s="443">
        <v>870</v>
      </c>
      <c r="BU13" s="443">
        <v>4210</v>
      </c>
      <c r="BV13" s="443">
        <v>1809</v>
      </c>
      <c r="BW13" s="443">
        <v>8373</v>
      </c>
      <c r="BX13" s="444">
        <v>1160</v>
      </c>
      <c r="BY13" s="444">
        <v>7018</v>
      </c>
      <c r="BZ13" s="444">
        <v>696</v>
      </c>
      <c r="CA13" s="444">
        <v>4210</v>
      </c>
      <c r="CB13" s="444">
        <v>1447</v>
      </c>
      <c r="CC13" s="444">
        <v>8373</v>
      </c>
      <c r="CD13" s="445">
        <v>392</v>
      </c>
      <c r="CE13" s="437"/>
    </row>
    <row r="14" spans="1:83" ht="20.149999999999999" customHeight="1" x14ac:dyDescent="0.35">
      <c r="A14" s="225" t="s">
        <v>820</v>
      </c>
      <c r="B14" s="226">
        <v>150</v>
      </c>
      <c r="C14" s="227">
        <v>375</v>
      </c>
      <c r="D14" s="228">
        <v>1750</v>
      </c>
      <c r="E14" s="227">
        <v>187.5</v>
      </c>
      <c r="F14" s="229">
        <v>1000</v>
      </c>
      <c r="G14" s="230" t="s">
        <v>361</v>
      </c>
      <c r="H14" s="231"/>
      <c r="I14" s="232">
        <f t="shared" si="0"/>
        <v>525</v>
      </c>
      <c r="J14" s="232">
        <f t="shared" si="7"/>
        <v>535.5</v>
      </c>
      <c r="K14" s="29">
        <f t="shared" si="8"/>
        <v>540</v>
      </c>
      <c r="L14" s="233">
        <f t="shared" si="9"/>
        <v>2.8571428571428571E-2</v>
      </c>
      <c r="M14" s="29">
        <v>1925</v>
      </c>
      <c r="N14" s="29">
        <f t="shared" si="1"/>
        <v>324</v>
      </c>
      <c r="O14" s="29">
        <f t="shared" si="2"/>
        <v>1155</v>
      </c>
      <c r="P14" s="29">
        <f t="shared" si="10"/>
        <v>675</v>
      </c>
      <c r="Q14" s="29" t="s">
        <v>361</v>
      </c>
      <c r="R14" s="330">
        <f t="shared" si="3"/>
        <v>351</v>
      </c>
      <c r="S14" s="54">
        <f t="shared" si="11"/>
        <v>1925</v>
      </c>
      <c r="T14" s="330">
        <f t="shared" si="12"/>
        <v>210.6</v>
      </c>
      <c r="U14" s="330">
        <f t="shared" si="13"/>
        <v>1155</v>
      </c>
      <c r="V14" s="330">
        <f t="shared" si="4"/>
        <v>438.75</v>
      </c>
      <c r="W14" s="335" t="str">
        <f t="shared" si="14"/>
        <v>N/A</v>
      </c>
      <c r="X14" s="228">
        <v>150</v>
      </c>
      <c r="Y14" s="331">
        <f t="shared" si="5"/>
        <v>162</v>
      </c>
      <c r="Z14" s="234">
        <f t="shared" si="6"/>
        <v>0.08</v>
      </c>
      <c r="AB14" s="29">
        <v>550</v>
      </c>
      <c r="AC14" s="29">
        <v>1980</v>
      </c>
      <c r="AD14" s="29">
        <v>330</v>
      </c>
      <c r="AE14" s="29">
        <v>1188</v>
      </c>
      <c r="AF14" s="29">
        <v>687.5</v>
      </c>
      <c r="AG14" s="29" t="s">
        <v>361</v>
      </c>
      <c r="AH14" s="332">
        <v>357.5</v>
      </c>
      <c r="AI14" s="54">
        <v>1980</v>
      </c>
      <c r="AJ14" s="332">
        <v>214.5</v>
      </c>
      <c r="AK14" s="332">
        <v>1188</v>
      </c>
      <c r="AL14" s="332">
        <v>446.875</v>
      </c>
      <c r="AM14" s="332" t="s">
        <v>361</v>
      </c>
      <c r="AN14" s="333">
        <v>165</v>
      </c>
      <c r="AP14" s="29">
        <v>590</v>
      </c>
      <c r="AQ14" s="29">
        <v>2120</v>
      </c>
      <c r="AR14" s="29">
        <v>354</v>
      </c>
      <c r="AS14" s="29">
        <v>1272</v>
      </c>
      <c r="AT14" s="29">
        <v>737.5</v>
      </c>
      <c r="AU14" s="29" t="s">
        <v>361</v>
      </c>
      <c r="AV14" s="54">
        <v>383.5</v>
      </c>
      <c r="AW14" s="54">
        <v>2120</v>
      </c>
      <c r="AX14" s="54">
        <v>230.1</v>
      </c>
      <c r="AY14" s="54">
        <v>1272</v>
      </c>
      <c r="AZ14" s="54">
        <v>479.375</v>
      </c>
      <c r="BA14" s="54" t="s">
        <v>361</v>
      </c>
      <c r="BB14" s="109">
        <v>177</v>
      </c>
      <c r="BC14" s="334"/>
      <c r="BD14" s="438">
        <v>679</v>
      </c>
      <c r="BE14" s="438">
        <v>2442</v>
      </c>
      <c r="BF14" s="438">
        <v>407</v>
      </c>
      <c r="BG14" s="438">
        <v>1465</v>
      </c>
      <c r="BH14" s="438">
        <v>850</v>
      </c>
      <c r="BI14" s="446" t="s">
        <v>607</v>
      </c>
      <c r="BJ14" s="439">
        <v>509</v>
      </c>
      <c r="BK14" s="439">
        <v>2442</v>
      </c>
      <c r="BL14" s="439">
        <v>305</v>
      </c>
      <c r="BM14" s="439">
        <v>1465</v>
      </c>
      <c r="BN14" s="439">
        <v>638</v>
      </c>
      <c r="BO14" s="447" t="s">
        <v>607</v>
      </c>
      <c r="BP14" s="440">
        <v>190</v>
      </c>
      <c r="BQ14" s="441"/>
      <c r="BR14" s="442">
        <v>724</v>
      </c>
      <c r="BS14" s="443">
        <v>2687</v>
      </c>
      <c r="BT14" s="443">
        <v>434</v>
      </c>
      <c r="BU14" s="443">
        <v>1612</v>
      </c>
      <c r="BV14" s="443">
        <v>905</v>
      </c>
      <c r="BW14" s="434" t="s">
        <v>607</v>
      </c>
      <c r="BX14" s="444">
        <v>580</v>
      </c>
      <c r="BY14" s="444">
        <v>2687</v>
      </c>
      <c r="BZ14" s="444">
        <v>347</v>
      </c>
      <c r="CA14" s="444">
        <v>1612</v>
      </c>
      <c r="CB14" s="444">
        <v>724</v>
      </c>
      <c r="CC14" s="435" t="s">
        <v>607</v>
      </c>
      <c r="CD14" s="445">
        <v>196</v>
      </c>
      <c r="CE14" s="437"/>
    </row>
    <row r="15" spans="1:83" ht="20.149999999999999" customHeight="1" x14ac:dyDescent="0.35">
      <c r="A15" s="225" t="s">
        <v>821</v>
      </c>
      <c r="B15" s="226">
        <v>150</v>
      </c>
      <c r="C15" s="227">
        <v>375</v>
      </c>
      <c r="D15" s="228">
        <v>1750</v>
      </c>
      <c r="E15" s="227">
        <v>187.5</v>
      </c>
      <c r="F15" s="229">
        <v>1000</v>
      </c>
      <c r="G15" s="230" t="s">
        <v>361</v>
      </c>
      <c r="H15" s="231"/>
      <c r="I15" s="232">
        <f t="shared" si="0"/>
        <v>525</v>
      </c>
      <c r="J15" s="232">
        <f t="shared" si="7"/>
        <v>535.5</v>
      </c>
      <c r="K15" s="29">
        <f t="shared" si="8"/>
        <v>540</v>
      </c>
      <c r="L15" s="233">
        <f t="shared" si="9"/>
        <v>2.8571428571428571E-2</v>
      </c>
      <c r="M15" s="29">
        <v>2400</v>
      </c>
      <c r="N15" s="29">
        <f t="shared" si="1"/>
        <v>324</v>
      </c>
      <c r="O15" s="29">
        <f t="shared" si="2"/>
        <v>1440</v>
      </c>
      <c r="P15" s="29">
        <f t="shared" si="10"/>
        <v>675</v>
      </c>
      <c r="Q15" s="29" t="s">
        <v>361</v>
      </c>
      <c r="R15" s="330">
        <f t="shared" si="3"/>
        <v>351</v>
      </c>
      <c r="S15" s="54">
        <f t="shared" si="11"/>
        <v>2400</v>
      </c>
      <c r="T15" s="330">
        <f t="shared" si="12"/>
        <v>210.6</v>
      </c>
      <c r="U15" s="330">
        <f t="shared" si="13"/>
        <v>1440</v>
      </c>
      <c r="V15" s="330">
        <f t="shared" si="4"/>
        <v>438.75</v>
      </c>
      <c r="W15" s="335" t="str">
        <f t="shared" si="14"/>
        <v>N/A</v>
      </c>
      <c r="X15" s="228">
        <v>150</v>
      </c>
      <c r="Y15" s="331">
        <f t="shared" si="5"/>
        <v>162</v>
      </c>
      <c r="Z15" s="234">
        <f t="shared" si="6"/>
        <v>0.08</v>
      </c>
      <c r="AB15" s="29">
        <v>550</v>
      </c>
      <c r="AC15" s="29">
        <v>2470</v>
      </c>
      <c r="AD15" s="29">
        <v>330</v>
      </c>
      <c r="AE15" s="29">
        <v>1482</v>
      </c>
      <c r="AF15" s="29">
        <v>687.5</v>
      </c>
      <c r="AG15" s="29" t="s">
        <v>361</v>
      </c>
      <c r="AH15" s="332">
        <v>357.5</v>
      </c>
      <c r="AI15" s="54">
        <v>2470</v>
      </c>
      <c r="AJ15" s="332">
        <v>214.5</v>
      </c>
      <c r="AK15" s="332">
        <v>1482</v>
      </c>
      <c r="AL15" s="332">
        <v>446.875</v>
      </c>
      <c r="AM15" s="332" t="s">
        <v>361</v>
      </c>
      <c r="AN15" s="333">
        <v>165</v>
      </c>
      <c r="AP15" s="29">
        <v>590</v>
      </c>
      <c r="AQ15" s="29">
        <v>2640</v>
      </c>
      <c r="AR15" s="29">
        <v>354</v>
      </c>
      <c r="AS15" s="29">
        <v>1584</v>
      </c>
      <c r="AT15" s="29">
        <v>737.5</v>
      </c>
      <c r="AU15" s="29" t="s">
        <v>361</v>
      </c>
      <c r="AV15" s="54">
        <v>383.5</v>
      </c>
      <c r="AW15" s="54">
        <v>2640</v>
      </c>
      <c r="AX15" s="54">
        <v>230.1</v>
      </c>
      <c r="AY15" s="54">
        <v>1584</v>
      </c>
      <c r="AZ15" s="54">
        <v>479.375</v>
      </c>
      <c r="BA15" s="54" t="s">
        <v>361</v>
      </c>
      <c r="BB15" s="109">
        <v>177</v>
      </c>
      <c r="BC15" s="334"/>
      <c r="BD15" s="438">
        <v>679</v>
      </c>
      <c r="BE15" s="438">
        <v>3040</v>
      </c>
      <c r="BF15" s="438">
        <v>407</v>
      </c>
      <c r="BG15" s="438">
        <v>1825</v>
      </c>
      <c r="BH15" s="438">
        <v>850</v>
      </c>
      <c r="BI15" s="446" t="s">
        <v>607</v>
      </c>
      <c r="BJ15" s="439">
        <v>509</v>
      </c>
      <c r="BK15" s="439">
        <v>3040</v>
      </c>
      <c r="BL15" s="439">
        <v>305</v>
      </c>
      <c r="BM15" s="439">
        <v>1825</v>
      </c>
      <c r="BN15" s="439">
        <v>638</v>
      </c>
      <c r="BO15" s="447" t="s">
        <v>607</v>
      </c>
      <c r="BP15" s="440">
        <v>190</v>
      </c>
      <c r="BQ15" s="441"/>
      <c r="BR15" s="442">
        <v>724</v>
      </c>
      <c r="BS15" s="443">
        <v>3344</v>
      </c>
      <c r="BT15" s="443">
        <v>434</v>
      </c>
      <c r="BU15" s="443">
        <v>2008</v>
      </c>
      <c r="BV15" s="443">
        <v>905</v>
      </c>
      <c r="BW15" s="434" t="s">
        <v>607</v>
      </c>
      <c r="BX15" s="444">
        <v>580</v>
      </c>
      <c r="BY15" s="444">
        <v>3344</v>
      </c>
      <c r="BZ15" s="444">
        <v>347</v>
      </c>
      <c r="CA15" s="444">
        <v>2008</v>
      </c>
      <c r="CB15" s="444">
        <v>724</v>
      </c>
      <c r="CC15" s="435" t="s">
        <v>607</v>
      </c>
      <c r="CD15" s="445">
        <v>196</v>
      </c>
      <c r="CE15" s="437"/>
    </row>
    <row r="16" spans="1:83" ht="29" x14ac:dyDescent="0.35">
      <c r="A16" s="225" t="s">
        <v>822</v>
      </c>
      <c r="B16" s="226">
        <v>75</v>
      </c>
      <c r="C16" s="227">
        <v>205</v>
      </c>
      <c r="D16" s="228">
        <v>900</v>
      </c>
      <c r="E16" s="227">
        <v>102.5</v>
      </c>
      <c r="F16" s="229">
        <v>500</v>
      </c>
      <c r="G16" s="230" t="s">
        <v>361</v>
      </c>
      <c r="H16" s="231"/>
      <c r="I16" s="232">
        <f t="shared" si="0"/>
        <v>280</v>
      </c>
      <c r="J16" s="232">
        <f t="shared" si="7"/>
        <v>285.60000000000002</v>
      </c>
      <c r="K16" s="29">
        <f t="shared" si="8"/>
        <v>290</v>
      </c>
      <c r="L16" s="233">
        <f t="shared" si="9"/>
        <v>3.5714285714285712E-2</v>
      </c>
      <c r="M16" s="29">
        <v>500</v>
      </c>
      <c r="N16" s="29">
        <f t="shared" si="1"/>
        <v>174</v>
      </c>
      <c r="O16" s="29">
        <f t="shared" si="2"/>
        <v>300</v>
      </c>
      <c r="P16" s="29">
        <f t="shared" si="10"/>
        <v>362.5</v>
      </c>
      <c r="Q16" s="29" t="s">
        <v>361</v>
      </c>
      <c r="R16" s="330">
        <f t="shared" si="3"/>
        <v>188.5</v>
      </c>
      <c r="S16" s="54">
        <f t="shared" si="11"/>
        <v>500</v>
      </c>
      <c r="T16" s="330">
        <f t="shared" si="12"/>
        <v>113.10000000000001</v>
      </c>
      <c r="U16" s="330">
        <f t="shared" si="13"/>
        <v>300</v>
      </c>
      <c r="V16" s="330">
        <f t="shared" si="4"/>
        <v>235.625</v>
      </c>
      <c r="W16" s="335" t="str">
        <f t="shared" si="14"/>
        <v>N/A</v>
      </c>
      <c r="X16" s="228">
        <v>75</v>
      </c>
      <c r="Y16" s="331">
        <f t="shared" si="5"/>
        <v>87</v>
      </c>
      <c r="Z16" s="234">
        <f t="shared" si="6"/>
        <v>0.16</v>
      </c>
      <c r="AB16" s="29">
        <v>290</v>
      </c>
      <c r="AC16" s="29">
        <v>520</v>
      </c>
      <c r="AD16" s="29">
        <v>174</v>
      </c>
      <c r="AE16" s="29">
        <v>312</v>
      </c>
      <c r="AF16" s="29">
        <v>362.5</v>
      </c>
      <c r="AG16" s="29" t="s">
        <v>361</v>
      </c>
      <c r="AH16" s="332">
        <v>188.5</v>
      </c>
      <c r="AI16" s="54">
        <v>520</v>
      </c>
      <c r="AJ16" s="332">
        <v>113.10000000000001</v>
      </c>
      <c r="AK16" s="332">
        <v>312</v>
      </c>
      <c r="AL16" s="332">
        <v>235.625</v>
      </c>
      <c r="AM16" s="332" t="s">
        <v>361</v>
      </c>
      <c r="AN16" s="333">
        <v>87</v>
      </c>
      <c r="AP16" s="29">
        <v>310</v>
      </c>
      <c r="AQ16" s="29">
        <v>560</v>
      </c>
      <c r="AR16" s="29">
        <v>186</v>
      </c>
      <c r="AS16" s="29">
        <v>336</v>
      </c>
      <c r="AT16" s="29">
        <v>310</v>
      </c>
      <c r="AU16" s="29" t="s">
        <v>361</v>
      </c>
      <c r="AV16" s="54">
        <v>201.5</v>
      </c>
      <c r="AW16" s="54">
        <v>560</v>
      </c>
      <c r="AX16" s="54">
        <v>120.9</v>
      </c>
      <c r="AY16" s="54">
        <v>336</v>
      </c>
      <c r="AZ16" s="54">
        <v>201.5</v>
      </c>
      <c r="BA16" s="54" t="s">
        <v>361</v>
      </c>
      <c r="BB16" s="109">
        <v>93</v>
      </c>
      <c r="BC16" s="334"/>
      <c r="BD16" s="438">
        <v>357</v>
      </c>
      <c r="BE16" s="438">
        <v>645</v>
      </c>
      <c r="BF16" s="438">
        <v>214</v>
      </c>
      <c r="BG16" s="438">
        <v>387</v>
      </c>
      <c r="BH16" s="438">
        <v>357</v>
      </c>
      <c r="BI16" s="446" t="s">
        <v>607</v>
      </c>
      <c r="BJ16" s="439">
        <v>268</v>
      </c>
      <c r="BK16" s="439">
        <v>645</v>
      </c>
      <c r="BL16" s="439">
        <v>161</v>
      </c>
      <c r="BM16" s="439">
        <v>387</v>
      </c>
      <c r="BN16" s="439">
        <v>268</v>
      </c>
      <c r="BO16" s="447" t="s">
        <v>607</v>
      </c>
      <c r="BP16" s="440">
        <v>100</v>
      </c>
      <c r="BQ16" s="441"/>
      <c r="BR16" s="442">
        <v>381</v>
      </c>
      <c r="BS16" s="443">
        <v>710</v>
      </c>
      <c r="BT16" s="443">
        <v>229</v>
      </c>
      <c r="BU16" s="443">
        <v>426</v>
      </c>
      <c r="BV16" s="443">
        <v>380</v>
      </c>
      <c r="BW16" s="434" t="s">
        <v>607</v>
      </c>
      <c r="BX16" s="444">
        <v>305</v>
      </c>
      <c r="BY16" s="444">
        <v>710</v>
      </c>
      <c r="BZ16" s="444">
        <v>183</v>
      </c>
      <c r="CA16" s="444">
        <v>426</v>
      </c>
      <c r="CB16" s="444">
        <v>304</v>
      </c>
      <c r="CC16" s="435" t="s">
        <v>607</v>
      </c>
      <c r="CD16" s="445">
        <v>103</v>
      </c>
      <c r="CE16" s="437"/>
    </row>
    <row r="17" spans="1:83" ht="20.149999999999999" customHeight="1" x14ac:dyDescent="0.35">
      <c r="A17" s="225" t="s">
        <v>823</v>
      </c>
      <c r="B17" s="226">
        <v>25</v>
      </c>
      <c r="C17" s="227">
        <v>115</v>
      </c>
      <c r="D17" s="228">
        <v>450</v>
      </c>
      <c r="E17" s="227">
        <v>57.5</v>
      </c>
      <c r="F17" s="229">
        <v>250</v>
      </c>
      <c r="G17" s="230" t="s">
        <v>361</v>
      </c>
      <c r="H17" s="231"/>
      <c r="I17" s="232">
        <f t="shared" si="0"/>
        <v>140</v>
      </c>
      <c r="J17" s="232">
        <f t="shared" si="7"/>
        <v>142.80000000000001</v>
      </c>
      <c r="K17" s="29">
        <f t="shared" si="8"/>
        <v>140</v>
      </c>
      <c r="L17" s="233">
        <f t="shared" si="9"/>
        <v>0</v>
      </c>
      <c r="M17" s="29">
        <v>275</v>
      </c>
      <c r="N17" s="29">
        <f t="shared" si="1"/>
        <v>84</v>
      </c>
      <c r="O17" s="29">
        <f t="shared" si="2"/>
        <v>165</v>
      </c>
      <c r="P17" s="29">
        <f t="shared" si="10"/>
        <v>175</v>
      </c>
      <c r="Q17" s="29" t="s">
        <v>361</v>
      </c>
      <c r="R17" s="330">
        <f t="shared" si="3"/>
        <v>91</v>
      </c>
      <c r="S17" s="54">
        <f t="shared" si="11"/>
        <v>275</v>
      </c>
      <c r="T17" s="330">
        <f t="shared" si="12"/>
        <v>54.6</v>
      </c>
      <c r="U17" s="330">
        <f t="shared" si="13"/>
        <v>165</v>
      </c>
      <c r="V17" s="330">
        <f t="shared" si="4"/>
        <v>113.75</v>
      </c>
      <c r="W17" s="335" t="str">
        <f t="shared" si="14"/>
        <v>N/A</v>
      </c>
      <c r="X17" s="228">
        <v>0</v>
      </c>
      <c r="Y17" s="331">
        <v>0</v>
      </c>
      <c r="Z17" s="234" t="s">
        <v>824</v>
      </c>
      <c r="AB17" s="29">
        <v>150</v>
      </c>
      <c r="AC17" s="29">
        <v>280</v>
      </c>
      <c r="AD17" s="29">
        <v>90</v>
      </c>
      <c r="AE17" s="29">
        <v>168</v>
      </c>
      <c r="AF17" s="29">
        <v>187.5</v>
      </c>
      <c r="AG17" s="29" t="s">
        <v>361</v>
      </c>
      <c r="AH17" s="332">
        <v>97.5</v>
      </c>
      <c r="AI17" s="54">
        <v>280</v>
      </c>
      <c r="AJ17" s="332">
        <v>58.5</v>
      </c>
      <c r="AK17" s="332">
        <v>168</v>
      </c>
      <c r="AL17" s="332">
        <v>121.875</v>
      </c>
      <c r="AM17" s="332" t="s">
        <v>361</v>
      </c>
      <c r="AN17" s="333" t="s">
        <v>361</v>
      </c>
      <c r="AP17" s="29">
        <v>170</v>
      </c>
      <c r="AQ17" s="29">
        <v>300</v>
      </c>
      <c r="AR17" s="29">
        <v>102</v>
      </c>
      <c r="AS17" s="29">
        <v>180</v>
      </c>
      <c r="AT17" s="29">
        <v>170</v>
      </c>
      <c r="AU17" s="29" t="s">
        <v>361</v>
      </c>
      <c r="AV17" s="54">
        <v>110.5</v>
      </c>
      <c r="AW17" s="54">
        <v>300</v>
      </c>
      <c r="AX17" s="54">
        <v>66.3</v>
      </c>
      <c r="AY17" s="54">
        <v>180</v>
      </c>
      <c r="AZ17" s="54">
        <v>110.5</v>
      </c>
      <c r="BA17" s="54" t="s">
        <v>361</v>
      </c>
      <c r="BB17" s="109" t="s">
        <v>361</v>
      </c>
      <c r="BC17" s="334"/>
      <c r="BD17" s="438">
        <v>196</v>
      </c>
      <c r="BE17" s="438">
        <v>346</v>
      </c>
      <c r="BF17" s="438">
        <v>118</v>
      </c>
      <c r="BG17" s="438">
        <v>208</v>
      </c>
      <c r="BH17" s="438">
        <v>196</v>
      </c>
      <c r="BI17" s="446" t="s">
        <v>607</v>
      </c>
      <c r="BJ17" s="439">
        <v>147</v>
      </c>
      <c r="BK17" s="439">
        <v>346</v>
      </c>
      <c r="BL17" s="439">
        <v>88</v>
      </c>
      <c r="BM17" s="439">
        <v>208</v>
      </c>
      <c r="BN17" s="439">
        <v>147</v>
      </c>
      <c r="BO17" s="447" t="s">
        <v>607</v>
      </c>
      <c r="BP17" s="440" t="s">
        <v>361</v>
      </c>
      <c r="BQ17" s="441"/>
      <c r="BR17" s="442">
        <v>209</v>
      </c>
      <c r="BS17" s="443">
        <v>381</v>
      </c>
      <c r="BT17" s="443">
        <v>125</v>
      </c>
      <c r="BU17" s="443">
        <v>229</v>
      </c>
      <c r="BV17" s="443">
        <v>209</v>
      </c>
      <c r="BW17" s="434" t="s">
        <v>607</v>
      </c>
      <c r="BX17" s="444">
        <v>168</v>
      </c>
      <c r="BY17" s="444">
        <v>381</v>
      </c>
      <c r="BZ17" s="444">
        <v>100</v>
      </c>
      <c r="CA17" s="444">
        <v>229</v>
      </c>
      <c r="CB17" s="444">
        <v>167</v>
      </c>
      <c r="CC17" s="435" t="s">
        <v>607</v>
      </c>
      <c r="CD17" s="436" t="s">
        <v>361</v>
      </c>
      <c r="CE17" s="437"/>
    </row>
    <row r="18" spans="1:83" ht="20.149999999999999" customHeight="1" x14ac:dyDescent="0.35">
      <c r="A18" s="225" t="s">
        <v>825</v>
      </c>
      <c r="B18" s="226"/>
      <c r="C18" s="227"/>
      <c r="D18" s="228"/>
      <c r="E18" s="227"/>
      <c r="F18" s="229"/>
      <c r="G18" s="230"/>
      <c r="H18" s="231"/>
      <c r="I18" s="232"/>
      <c r="J18" s="232"/>
      <c r="K18" s="29"/>
      <c r="L18" s="233"/>
      <c r="M18" s="29"/>
      <c r="N18" s="29"/>
      <c r="O18" s="29"/>
      <c r="P18" s="29"/>
      <c r="Q18" s="29"/>
      <c r="R18" s="330"/>
      <c r="S18" s="54"/>
      <c r="T18" s="330"/>
      <c r="U18" s="330"/>
      <c r="V18" s="330"/>
      <c r="W18" s="335"/>
      <c r="X18" s="228"/>
      <c r="Y18" s="331"/>
      <c r="Z18" s="234"/>
      <c r="AB18" s="29"/>
      <c r="AC18" s="29"/>
      <c r="AD18" s="29"/>
      <c r="AE18" s="29"/>
      <c r="AF18" s="29"/>
      <c r="AG18" s="29"/>
      <c r="AH18" s="332"/>
      <c r="AI18" s="54"/>
      <c r="AJ18" s="332"/>
      <c r="AK18" s="332"/>
      <c r="AL18" s="332"/>
      <c r="AM18" s="332"/>
      <c r="AN18" s="333"/>
      <c r="AP18" s="29">
        <v>310</v>
      </c>
      <c r="AQ18" s="29">
        <v>560</v>
      </c>
      <c r="AR18" s="29">
        <v>186</v>
      </c>
      <c r="AS18" s="29">
        <v>336</v>
      </c>
      <c r="AT18" s="29">
        <v>310</v>
      </c>
      <c r="AU18" s="29" t="s">
        <v>361</v>
      </c>
      <c r="AV18" s="54">
        <v>201.5</v>
      </c>
      <c r="AW18" s="54">
        <v>560</v>
      </c>
      <c r="AX18" s="54">
        <v>120.9</v>
      </c>
      <c r="AY18" s="54">
        <v>336</v>
      </c>
      <c r="AZ18" s="54">
        <v>201.5</v>
      </c>
      <c r="BA18" s="54" t="s">
        <v>361</v>
      </c>
      <c r="BB18" s="109">
        <v>93</v>
      </c>
      <c r="BC18" s="334"/>
      <c r="BD18" s="438">
        <v>357</v>
      </c>
      <c r="BE18" s="438">
        <v>645</v>
      </c>
      <c r="BF18" s="438">
        <v>214</v>
      </c>
      <c r="BG18" s="438">
        <v>387</v>
      </c>
      <c r="BH18" s="438">
        <v>357</v>
      </c>
      <c r="BI18" s="446" t="s">
        <v>607</v>
      </c>
      <c r="BJ18" s="439">
        <v>268</v>
      </c>
      <c r="BK18" s="439">
        <v>645</v>
      </c>
      <c r="BL18" s="439">
        <v>161</v>
      </c>
      <c r="BM18" s="439">
        <v>387</v>
      </c>
      <c r="BN18" s="439">
        <v>268</v>
      </c>
      <c r="BO18" s="447" t="s">
        <v>607</v>
      </c>
      <c r="BP18" s="440">
        <v>100</v>
      </c>
      <c r="BQ18" s="441"/>
      <c r="BR18" s="442">
        <v>381</v>
      </c>
      <c r="BS18" s="443">
        <v>710</v>
      </c>
      <c r="BT18" s="443">
        <v>229</v>
      </c>
      <c r="BU18" s="443">
        <v>426</v>
      </c>
      <c r="BV18" s="443">
        <v>380</v>
      </c>
      <c r="BW18" s="434" t="s">
        <v>607</v>
      </c>
      <c r="BX18" s="444">
        <v>305</v>
      </c>
      <c r="BY18" s="444">
        <v>710</v>
      </c>
      <c r="BZ18" s="444">
        <v>183</v>
      </c>
      <c r="CA18" s="444">
        <v>426</v>
      </c>
      <c r="CB18" s="444">
        <v>304</v>
      </c>
      <c r="CC18" s="435" t="s">
        <v>607</v>
      </c>
      <c r="CD18" s="445">
        <v>103</v>
      </c>
      <c r="CE18" s="437"/>
    </row>
    <row r="19" spans="1:83" ht="14.5" x14ac:dyDescent="0.35">
      <c r="A19" s="225" t="s">
        <v>826</v>
      </c>
      <c r="B19" s="226">
        <v>300</v>
      </c>
      <c r="C19" s="227">
        <v>750</v>
      </c>
      <c r="D19" s="228">
        <v>3500</v>
      </c>
      <c r="E19" s="227">
        <v>375</v>
      </c>
      <c r="F19" s="229">
        <v>2000</v>
      </c>
      <c r="G19" s="230">
        <v>4500</v>
      </c>
      <c r="H19" s="235"/>
      <c r="I19" s="232">
        <f t="shared" si="0"/>
        <v>1050</v>
      </c>
      <c r="J19" s="232">
        <f t="shared" si="7"/>
        <v>1071</v>
      </c>
      <c r="K19" s="29">
        <f t="shared" si="8"/>
        <v>1070</v>
      </c>
      <c r="L19" s="233">
        <f t="shared" si="9"/>
        <v>1.9047619047619049E-2</v>
      </c>
      <c r="M19" s="29">
        <v>3075</v>
      </c>
      <c r="N19" s="29">
        <f t="shared" si="1"/>
        <v>642</v>
      </c>
      <c r="O19" s="29">
        <f t="shared" si="2"/>
        <v>1845</v>
      </c>
      <c r="P19" s="29">
        <f t="shared" si="10"/>
        <v>1337.5</v>
      </c>
      <c r="Q19" s="29">
        <v>5000</v>
      </c>
      <c r="R19" s="330">
        <f t="shared" si="3"/>
        <v>695.5</v>
      </c>
      <c r="S19" s="54">
        <f t="shared" si="11"/>
        <v>3075</v>
      </c>
      <c r="T19" s="330">
        <f t="shared" si="12"/>
        <v>417.3</v>
      </c>
      <c r="U19" s="330">
        <f t="shared" si="13"/>
        <v>1845</v>
      </c>
      <c r="V19" s="330">
        <f t="shared" si="4"/>
        <v>869.375</v>
      </c>
      <c r="W19" s="330">
        <f t="shared" si="14"/>
        <v>5000</v>
      </c>
      <c r="X19" s="228">
        <v>300</v>
      </c>
      <c r="Y19" s="331">
        <f>K19*$Y$6</f>
        <v>321</v>
      </c>
      <c r="Z19" s="234">
        <f>(Y19-X19)/X19</f>
        <v>7.0000000000000007E-2</v>
      </c>
      <c r="AB19" s="29">
        <v>1100</v>
      </c>
      <c r="AC19" s="29">
        <v>3170</v>
      </c>
      <c r="AD19" s="29">
        <v>660</v>
      </c>
      <c r="AE19" s="29">
        <v>1902</v>
      </c>
      <c r="AF19" s="29">
        <v>1375</v>
      </c>
      <c r="AG19" s="29">
        <v>5150</v>
      </c>
      <c r="AH19" s="332">
        <v>715</v>
      </c>
      <c r="AI19" s="54">
        <v>3170</v>
      </c>
      <c r="AJ19" s="332">
        <v>429</v>
      </c>
      <c r="AK19" s="332">
        <v>1902</v>
      </c>
      <c r="AL19" s="332">
        <v>893.75</v>
      </c>
      <c r="AM19" s="332">
        <v>5150</v>
      </c>
      <c r="AN19" s="333">
        <v>330</v>
      </c>
      <c r="AP19" s="29">
        <v>1180</v>
      </c>
      <c r="AQ19" s="29">
        <v>3390</v>
      </c>
      <c r="AR19" s="29">
        <v>708</v>
      </c>
      <c r="AS19" s="29">
        <v>2034</v>
      </c>
      <c r="AT19" s="29">
        <v>1475</v>
      </c>
      <c r="AU19" s="29">
        <v>5510</v>
      </c>
      <c r="AV19" s="54">
        <v>767</v>
      </c>
      <c r="AW19" s="54">
        <v>3390</v>
      </c>
      <c r="AX19" s="54">
        <v>460.2</v>
      </c>
      <c r="AY19" s="54">
        <v>2034</v>
      </c>
      <c r="AZ19" s="54">
        <v>958.75</v>
      </c>
      <c r="BA19" s="54">
        <v>5510</v>
      </c>
      <c r="BB19" s="109">
        <v>354</v>
      </c>
      <c r="BC19" s="334"/>
      <c r="BD19" s="438">
        <v>1361</v>
      </c>
      <c r="BE19" s="438">
        <v>3904</v>
      </c>
      <c r="BF19" s="438">
        <v>817</v>
      </c>
      <c r="BG19" s="438">
        <v>2343</v>
      </c>
      <c r="BH19" s="438">
        <v>1699</v>
      </c>
      <c r="BI19" s="438">
        <v>6345</v>
      </c>
      <c r="BJ19" s="439">
        <v>1021</v>
      </c>
      <c r="BK19" s="439">
        <v>3904</v>
      </c>
      <c r="BL19" s="439">
        <v>613</v>
      </c>
      <c r="BM19" s="439">
        <v>2343</v>
      </c>
      <c r="BN19" s="439">
        <v>1274</v>
      </c>
      <c r="BO19" s="439">
        <v>6345</v>
      </c>
      <c r="BP19" s="440">
        <v>381</v>
      </c>
      <c r="BQ19" s="441"/>
      <c r="BR19" s="442">
        <v>1450</v>
      </c>
      <c r="BS19" s="443">
        <v>4295</v>
      </c>
      <c r="BT19" s="443">
        <v>870</v>
      </c>
      <c r="BU19" s="443">
        <v>2577</v>
      </c>
      <c r="BV19" s="443">
        <v>1809</v>
      </c>
      <c r="BW19" s="443">
        <v>6980</v>
      </c>
      <c r="BX19" s="444">
        <v>1160</v>
      </c>
      <c r="BY19" s="444">
        <v>4295</v>
      </c>
      <c r="BZ19" s="444">
        <v>696</v>
      </c>
      <c r="CA19" s="444">
        <v>2577</v>
      </c>
      <c r="CB19" s="444">
        <v>1447</v>
      </c>
      <c r="CC19" s="444">
        <v>6980</v>
      </c>
      <c r="CD19" s="445">
        <v>392</v>
      </c>
      <c r="CE19" s="437"/>
    </row>
    <row r="20" spans="1:83" ht="29" x14ac:dyDescent="0.35">
      <c r="A20" s="225" t="s">
        <v>827</v>
      </c>
      <c r="B20" s="226">
        <v>100</v>
      </c>
      <c r="C20" s="227">
        <v>250</v>
      </c>
      <c r="D20" s="228">
        <v>1150</v>
      </c>
      <c r="E20" s="227">
        <v>125</v>
      </c>
      <c r="F20" s="229">
        <v>650</v>
      </c>
      <c r="G20" s="230" t="s">
        <v>361</v>
      </c>
      <c r="H20" s="231"/>
      <c r="I20" s="232">
        <f t="shared" si="0"/>
        <v>350</v>
      </c>
      <c r="J20" s="232">
        <f t="shared" si="7"/>
        <v>357</v>
      </c>
      <c r="K20" s="29">
        <f t="shared" si="8"/>
        <v>360</v>
      </c>
      <c r="L20" s="233">
        <f t="shared" si="9"/>
        <v>2.8571428571428571E-2</v>
      </c>
      <c r="M20" s="29">
        <v>975</v>
      </c>
      <c r="N20" s="29">
        <f t="shared" si="1"/>
        <v>216</v>
      </c>
      <c r="O20" s="29">
        <f t="shared" si="2"/>
        <v>585</v>
      </c>
      <c r="P20" s="29">
        <f t="shared" si="10"/>
        <v>450</v>
      </c>
      <c r="Q20" s="29">
        <v>1750</v>
      </c>
      <c r="R20" s="330">
        <f t="shared" si="3"/>
        <v>234</v>
      </c>
      <c r="S20" s="54">
        <f t="shared" si="11"/>
        <v>975</v>
      </c>
      <c r="T20" s="330">
        <f t="shared" si="12"/>
        <v>140.4</v>
      </c>
      <c r="U20" s="330">
        <f t="shared" si="13"/>
        <v>585</v>
      </c>
      <c r="V20" s="330">
        <f t="shared" si="4"/>
        <v>292.5</v>
      </c>
      <c r="W20" s="330">
        <f t="shared" si="14"/>
        <v>1750</v>
      </c>
      <c r="X20" s="228">
        <v>100</v>
      </c>
      <c r="Y20" s="331">
        <f>K20*$Y$6</f>
        <v>108</v>
      </c>
      <c r="Z20" s="234">
        <f>(Y20-X20)/X20</f>
        <v>0.08</v>
      </c>
      <c r="AB20" s="29">
        <v>370</v>
      </c>
      <c r="AC20" s="29">
        <v>1000</v>
      </c>
      <c r="AD20" s="29">
        <v>222</v>
      </c>
      <c r="AE20" s="29">
        <v>600</v>
      </c>
      <c r="AF20" s="29">
        <v>462.5</v>
      </c>
      <c r="AG20" s="29">
        <v>1800</v>
      </c>
      <c r="AH20" s="332">
        <v>240.5</v>
      </c>
      <c r="AI20" s="54">
        <v>1000</v>
      </c>
      <c r="AJ20" s="332">
        <v>144.30000000000001</v>
      </c>
      <c r="AK20" s="332">
        <v>600</v>
      </c>
      <c r="AL20" s="332">
        <v>300.625</v>
      </c>
      <c r="AM20" s="332">
        <v>1800</v>
      </c>
      <c r="AN20" s="333">
        <v>111</v>
      </c>
      <c r="AP20" s="29">
        <v>390</v>
      </c>
      <c r="AQ20" s="29">
        <v>1070</v>
      </c>
      <c r="AR20" s="29">
        <v>234</v>
      </c>
      <c r="AS20" s="29">
        <v>642</v>
      </c>
      <c r="AT20" s="29">
        <v>487.5</v>
      </c>
      <c r="AU20" s="29">
        <v>1930</v>
      </c>
      <c r="AV20" s="54">
        <v>253.5</v>
      </c>
      <c r="AW20" s="54">
        <v>1070</v>
      </c>
      <c r="AX20" s="54">
        <v>152.1</v>
      </c>
      <c r="AY20" s="54">
        <v>642</v>
      </c>
      <c r="AZ20" s="54">
        <v>316.875</v>
      </c>
      <c r="BA20" s="54">
        <v>1930</v>
      </c>
      <c r="BB20" s="109">
        <v>117</v>
      </c>
      <c r="BC20" s="334"/>
      <c r="BD20" s="438">
        <v>450</v>
      </c>
      <c r="BE20" s="438">
        <v>1232</v>
      </c>
      <c r="BF20" s="438">
        <v>270</v>
      </c>
      <c r="BG20" s="438">
        <v>739</v>
      </c>
      <c r="BH20" s="438">
        <v>561</v>
      </c>
      <c r="BI20" s="438">
        <v>2223</v>
      </c>
      <c r="BJ20" s="439">
        <v>338</v>
      </c>
      <c r="BK20" s="439">
        <v>1232</v>
      </c>
      <c r="BL20" s="439">
        <v>203</v>
      </c>
      <c r="BM20" s="439">
        <v>739</v>
      </c>
      <c r="BN20" s="439">
        <v>421</v>
      </c>
      <c r="BO20" s="439">
        <v>2223</v>
      </c>
      <c r="BP20" s="440">
        <v>126</v>
      </c>
      <c r="BQ20" s="441"/>
      <c r="BR20" s="442">
        <v>480</v>
      </c>
      <c r="BS20" s="443">
        <v>1356</v>
      </c>
      <c r="BT20" s="443">
        <v>288</v>
      </c>
      <c r="BU20" s="443">
        <v>813</v>
      </c>
      <c r="BV20" s="443">
        <v>597</v>
      </c>
      <c r="BW20" s="443">
        <v>2445</v>
      </c>
      <c r="BX20" s="444">
        <v>384</v>
      </c>
      <c r="BY20" s="444">
        <v>1356</v>
      </c>
      <c r="BZ20" s="444">
        <v>230</v>
      </c>
      <c r="CA20" s="444">
        <v>813</v>
      </c>
      <c r="CB20" s="444">
        <v>478</v>
      </c>
      <c r="CC20" s="444">
        <v>2445</v>
      </c>
      <c r="CD20" s="445">
        <v>130</v>
      </c>
      <c r="CE20" s="437"/>
    </row>
    <row r="21" spans="1:83" ht="29" x14ac:dyDescent="0.35">
      <c r="A21" s="225" t="s">
        <v>828</v>
      </c>
      <c r="B21" s="226">
        <v>25</v>
      </c>
      <c r="C21" s="227">
        <v>125</v>
      </c>
      <c r="D21" s="228" t="s">
        <v>361</v>
      </c>
      <c r="E21" s="227">
        <v>62.5</v>
      </c>
      <c r="F21" s="229" t="s">
        <v>361</v>
      </c>
      <c r="G21" s="230" t="s">
        <v>361</v>
      </c>
      <c r="H21" s="231"/>
      <c r="I21" s="232">
        <f t="shared" si="0"/>
        <v>150</v>
      </c>
      <c r="J21" s="232">
        <f t="shared" si="7"/>
        <v>153</v>
      </c>
      <c r="K21" s="29">
        <f t="shared" si="8"/>
        <v>150</v>
      </c>
      <c r="L21" s="233">
        <f>(K21-I21)/I21</f>
        <v>0</v>
      </c>
      <c r="M21" s="29" t="s">
        <v>361</v>
      </c>
      <c r="N21" s="29">
        <f t="shared" si="1"/>
        <v>90</v>
      </c>
      <c r="O21" s="29" t="s">
        <v>361</v>
      </c>
      <c r="P21" s="29">
        <f t="shared" si="10"/>
        <v>187.5</v>
      </c>
      <c r="Q21" s="29" t="s">
        <v>361</v>
      </c>
      <c r="R21" s="330">
        <f t="shared" si="3"/>
        <v>97.5</v>
      </c>
      <c r="S21" s="54" t="s">
        <v>361</v>
      </c>
      <c r="T21" s="330">
        <f t="shared" si="12"/>
        <v>58.5</v>
      </c>
      <c r="U21" s="54" t="s">
        <v>361</v>
      </c>
      <c r="V21" s="330">
        <f t="shared" si="4"/>
        <v>121.875</v>
      </c>
      <c r="W21" s="335" t="str">
        <f t="shared" si="14"/>
        <v>N/A</v>
      </c>
      <c r="X21" s="228">
        <v>0</v>
      </c>
      <c r="Y21" s="331">
        <v>0</v>
      </c>
      <c r="Z21" s="234" t="s">
        <v>824</v>
      </c>
      <c r="AB21" s="29">
        <v>160</v>
      </c>
      <c r="AC21" s="29" t="s">
        <v>361</v>
      </c>
      <c r="AD21" s="29">
        <v>96</v>
      </c>
      <c r="AE21" s="29" t="s">
        <v>361</v>
      </c>
      <c r="AF21" s="29">
        <v>200</v>
      </c>
      <c r="AG21" s="29" t="s">
        <v>361</v>
      </c>
      <c r="AH21" s="332">
        <v>104</v>
      </c>
      <c r="AI21" s="54" t="s">
        <v>361</v>
      </c>
      <c r="AJ21" s="332">
        <v>62.400000000000006</v>
      </c>
      <c r="AK21" s="54" t="s">
        <v>361</v>
      </c>
      <c r="AL21" s="332">
        <v>130</v>
      </c>
      <c r="AM21" s="332" t="s">
        <v>361</v>
      </c>
      <c r="AN21" s="333" t="s">
        <v>361</v>
      </c>
      <c r="AP21" s="29">
        <v>170</v>
      </c>
      <c r="AQ21" s="29" t="s">
        <v>361</v>
      </c>
      <c r="AR21" s="29">
        <v>102</v>
      </c>
      <c r="AS21" s="29" t="s">
        <v>361</v>
      </c>
      <c r="AT21" s="29">
        <v>170</v>
      </c>
      <c r="AU21" s="29" t="s">
        <v>361</v>
      </c>
      <c r="AV21" s="54">
        <v>110.5</v>
      </c>
      <c r="AW21" s="54" t="s">
        <v>361</v>
      </c>
      <c r="AX21" s="54">
        <v>66.3</v>
      </c>
      <c r="AY21" s="54" t="s">
        <v>361</v>
      </c>
      <c r="AZ21" s="54">
        <v>110.5</v>
      </c>
      <c r="BA21" s="54" t="s">
        <v>361</v>
      </c>
      <c r="BB21" s="109" t="s">
        <v>361</v>
      </c>
      <c r="BC21" s="334"/>
      <c r="BD21" s="438">
        <v>196</v>
      </c>
      <c r="BE21" s="446" t="s">
        <v>607</v>
      </c>
      <c r="BF21" s="438">
        <v>118</v>
      </c>
      <c r="BG21" s="446" t="s">
        <v>607</v>
      </c>
      <c r="BH21" s="438">
        <v>196</v>
      </c>
      <c r="BI21" s="446" t="s">
        <v>607</v>
      </c>
      <c r="BJ21" s="439">
        <v>147</v>
      </c>
      <c r="BK21" s="447" t="s">
        <v>607</v>
      </c>
      <c r="BL21" s="439">
        <v>88</v>
      </c>
      <c r="BM21" s="447" t="s">
        <v>607</v>
      </c>
      <c r="BN21" s="439">
        <v>147</v>
      </c>
      <c r="BO21" s="447" t="s">
        <v>607</v>
      </c>
      <c r="BP21" s="440" t="s">
        <v>361</v>
      </c>
      <c r="BQ21" s="441"/>
      <c r="BR21" s="442">
        <v>209</v>
      </c>
      <c r="BS21" s="434" t="s">
        <v>607</v>
      </c>
      <c r="BT21" s="443">
        <v>125</v>
      </c>
      <c r="BU21" s="434" t="s">
        <v>607</v>
      </c>
      <c r="BV21" s="443">
        <v>209</v>
      </c>
      <c r="BW21" s="434" t="s">
        <v>607</v>
      </c>
      <c r="BX21" s="444">
        <v>168</v>
      </c>
      <c r="BY21" s="435" t="s">
        <v>607</v>
      </c>
      <c r="BZ21" s="444">
        <v>100</v>
      </c>
      <c r="CA21" s="435" t="s">
        <v>607</v>
      </c>
      <c r="CB21" s="444">
        <v>167</v>
      </c>
      <c r="CC21" s="435" t="s">
        <v>607</v>
      </c>
      <c r="CD21" s="436" t="s">
        <v>361</v>
      </c>
      <c r="CE21" s="437"/>
    </row>
    <row r="22" spans="1:83" ht="29" x14ac:dyDescent="0.35">
      <c r="A22" s="225" t="s">
        <v>829</v>
      </c>
      <c r="B22" s="226">
        <v>50</v>
      </c>
      <c r="C22" s="227">
        <v>150</v>
      </c>
      <c r="D22" s="228" t="s">
        <v>361</v>
      </c>
      <c r="E22" s="227">
        <v>75</v>
      </c>
      <c r="F22" s="229" t="s">
        <v>361</v>
      </c>
      <c r="G22" s="230" t="s">
        <v>361</v>
      </c>
      <c r="H22" s="231"/>
      <c r="I22" s="232">
        <f t="shared" si="0"/>
        <v>200</v>
      </c>
      <c r="J22" s="232">
        <f t="shared" si="7"/>
        <v>204</v>
      </c>
      <c r="K22" s="29">
        <f t="shared" si="8"/>
        <v>200</v>
      </c>
      <c r="L22" s="233">
        <f>(K22-I22)/I22</f>
        <v>0</v>
      </c>
      <c r="M22" s="29" t="s">
        <v>361</v>
      </c>
      <c r="N22" s="29">
        <f t="shared" si="1"/>
        <v>120</v>
      </c>
      <c r="O22" s="29" t="s">
        <v>361</v>
      </c>
      <c r="P22" s="29">
        <f t="shared" si="10"/>
        <v>250</v>
      </c>
      <c r="Q22" s="29" t="s">
        <v>361</v>
      </c>
      <c r="R22" s="330">
        <f t="shared" si="3"/>
        <v>130</v>
      </c>
      <c r="S22" s="54" t="s">
        <v>361</v>
      </c>
      <c r="T22" s="330">
        <f t="shared" si="12"/>
        <v>78</v>
      </c>
      <c r="U22" s="54" t="s">
        <v>361</v>
      </c>
      <c r="V22" s="330">
        <f t="shared" si="4"/>
        <v>162.5</v>
      </c>
      <c r="W22" s="335" t="str">
        <f t="shared" si="14"/>
        <v>N/A</v>
      </c>
      <c r="X22" s="228">
        <v>0</v>
      </c>
      <c r="Y22" s="331">
        <v>0</v>
      </c>
      <c r="Z22" s="234" t="s">
        <v>824</v>
      </c>
      <c r="AB22" s="29">
        <v>210</v>
      </c>
      <c r="AC22" s="29" t="s">
        <v>361</v>
      </c>
      <c r="AD22" s="29">
        <v>126</v>
      </c>
      <c r="AE22" s="29" t="s">
        <v>361</v>
      </c>
      <c r="AF22" s="29">
        <v>262.5</v>
      </c>
      <c r="AG22" s="29" t="s">
        <v>361</v>
      </c>
      <c r="AH22" s="332">
        <v>136.5</v>
      </c>
      <c r="AI22" s="54" t="s">
        <v>361</v>
      </c>
      <c r="AJ22" s="332">
        <v>81.900000000000006</v>
      </c>
      <c r="AK22" s="54" t="s">
        <v>361</v>
      </c>
      <c r="AL22" s="332">
        <v>170.625</v>
      </c>
      <c r="AM22" s="332" t="s">
        <v>361</v>
      </c>
      <c r="AN22" s="333" t="s">
        <v>361</v>
      </c>
      <c r="AP22" s="29">
        <v>220</v>
      </c>
      <c r="AQ22" s="29" t="s">
        <v>361</v>
      </c>
      <c r="AR22" s="29">
        <v>132</v>
      </c>
      <c r="AS22" s="29" t="s">
        <v>361</v>
      </c>
      <c r="AT22" s="29">
        <v>220</v>
      </c>
      <c r="AU22" s="29" t="s">
        <v>361</v>
      </c>
      <c r="AV22" s="54">
        <v>143</v>
      </c>
      <c r="AW22" s="54" t="s">
        <v>361</v>
      </c>
      <c r="AX22" s="54">
        <v>85.8</v>
      </c>
      <c r="AY22" s="54" t="s">
        <v>361</v>
      </c>
      <c r="AZ22" s="54">
        <v>143</v>
      </c>
      <c r="BA22" s="54" t="s">
        <v>361</v>
      </c>
      <c r="BB22" s="109" t="s">
        <v>361</v>
      </c>
      <c r="BC22" s="334"/>
      <c r="BD22" s="438">
        <v>254</v>
      </c>
      <c r="BE22" s="446" t="s">
        <v>607</v>
      </c>
      <c r="BF22" s="438">
        <v>152</v>
      </c>
      <c r="BG22" s="446" t="s">
        <v>607</v>
      </c>
      <c r="BH22" s="438">
        <v>254</v>
      </c>
      <c r="BI22" s="446" t="s">
        <v>607</v>
      </c>
      <c r="BJ22" s="439">
        <v>191</v>
      </c>
      <c r="BK22" s="447" t="s">
        <v>607</v>
      </c>
      <c r="BL22" s="439">
        <v>115</v>
      </c>
      <c r="BM22" s="447" t="s">
        <v>607</v>
      </c>
      <c r="BN22" s="439">
        <v>191</v>
      </c>
      <c r="BO22" s="447" t="s">
        <v>607</v>
      </c>
      <c r="BP22" s="440" t="s">
        <v>361</v>
      </c>
      <c r="BQ22" s="441"/>
      <c r="BR22" s="442">
        <v>271</v>
      </c>
      <c r="BS22" s="434" t="s">
        <v>607</v>
      </c>
      <c r="BT22" s="443">
        <v>163</v>
      </c>
      <c r="BU22" s="434" t="s">
        <v>607</v>
      </c>
      <c r="BV22" s="443">
        <v>271</v>
      </c>
      <c r="BW22" s="434" t="s">
        <v>607</v>
      </c>
      <c r="BX22" s="444">
        <v>217</v>
      </c>
      <c r="BY22" s="435" t="s">
        <v>607</v>
      </c>
      <c r="BZ22" s="444">
        <v>130</v>
      </c>
      <c r="CA22" s="435" t="s">
        <v>607</v>
      </c>
      <c r="CB22" s="444">
        <v>217</v>
      </c>
      <c r="CC22" s="435" t="s">
        <v>607</v>
      </c>
      <c r="CD22" s="436" t="s">
        <v>361</v>
      </c>
      <c r="CE22" s="437"/>
    </row>
    <row r="23" spans="1:83" ht="43.5" x14ac:dyDescent="0.35">
      <c r="A23" s="225" t="s">
        <v>830</v>
      </c>
      <c r="B23" s="226" t="s">
        <v>361</v>
      </c>
      <c r="C23" s="227" t="s">
        <v>361</v>
      </c>
      <c r="D23" s="228" t="s">
        <v>361</v>
      </c>
      <c r="E23" s="227" t="s">
        <v>361</v>
      </c>
      <c r="F23" s="229" t="s">
        <v>361</v>
      </c>
      <c r="G23" s="230" t="s">
        <v>361</v>
      </c>
      <c r="H23" s="236"/>
      <c r="I23" s="232" t="s">
        <v>361</v>
      </c>
      <c r="J23" s="232" t="s">
        <v>361</v>
      </c>
      <c r="K23" s="29">
        <v>800</v>
      </c>
      <c r="L23" s="233" t="s">
        <v>361</v>
      </c>
      <c r="M23" s="29">
        <v>2000</v>
      </c>
      <c r="N23" s="29">
        <f t="shared" si="1"/>
        <v>480</v>
      </c>
      <c r="O23" s="29">
        <f>M23*$O$6</f>
        <v>1200</v>
      </c>
      <c r="P23" s="29">
        <f t="shared" si="10"/>
        <v>1000</v>
      </c>
      <c r="Q23" s="29">
        <v>2500</v>
      </c>
      <c r="R23" s="330">
        <f t="shared" si="3"/>
        <v>520</v>
      </c>
      <c r="S23" s="54">
        <f t="shared" ref="S23" si="15">M23</f>
        <v>2000</v>
      </c>
      <c r="T23" s="330">
        <f t="shared" si="12"/>
        <v>312</v>
      </c>
      <c r="U23" s="330">
        <f t="shared" ref="U23" si="16">O23</f>
        <v>1200</v>
      </c>
      <c r="V23" s="330">
        <f t="shared" si="4"/>
        <v>650</v>
      </c>
      <c r="W23" s="330">
        <f t="shared" si="14"/>
        <v>2500</v>
      </c>
      <c r="X23" s="228" t="s">
        <v>361</v>
      </c>
      <c r="Y23" s="331">
        <f>K23*$Y$6</f>
        <v>240</v>
      </c>
      <c r="Z23" s="234" t="s">
        <v>361</v>
      </c>
      <c r="AB23" s="29">
        <v>820</v>
      </c>
      <c r="AC23" s="29">
        <v>2060</v>
      </c>
      <c r="AD23" s="29">
        <v>492</v>
      </c>
      <c r="AE23" s="29">
        <v>1236</v>
      </c>
      <c r="AF23" s="29">
        <v>1025</v>
      </c>
      <c r="AG23" s="29">
        <v>2580</v>
      </c>
      <c r="AH23" s="332">
        <v>533</v>
      </c>
      <c r="AI23" s="54">
        <v>2060</v>
      </c>
      <c r="AJ23" s="332">
        <v>319.8</v>
      </c>
      <c r="AK23" s="332">
        <v>1236</v>
      </c>
      <c r="AL23" s="332">
        <v>666.25</v>
      </c>
      <c r="AM23" s="332">
        <v>2580</v>
      </c>
      <c r="AN23" s="333">
        <v>246</v>
      </c>
      <c r="AP23" s="29">
        <v>880</v>
      </c>
      <c r="AQ23" s="29">
        <v>2200</v>
      </c>
      <c r="AR23" s="29">
        <v>528</v>
      </c>
      <c r="AS23" s="29">
        <v>1320</v>
      </c>
      <c r="AT23" s="29">
        <v>1100</v>
      </c>
      <c r="AU23" s="29">
        <v>2760</v>
      </c>
      <c r="AV23" s="54">
        <v>572</v>
      </c>
      <c r="AW23" s="54">
        <v>2200</v>
      </c>
      <c r="AX23" s="54">
        <v>343.2</v>
      </c>
      <c r="AY23" s="54">
        <v>1320</v>
      </c>
      <c r="AZ23" s="54">
        <v>715</v>
      </c>
      <c r="BA23" s="54">
        <v>2760</v>
      </c>
      <c r="BB23" s="109">
        <v>264</v>
      </c>
      <c r="BC23" s="334"/>
      <c r="BD23" s="438">
        <v>1014</v>
      </c>
      <c r="BE23" s="438">
        <v>2534</v>
      </c>
      <c r="BF23" s="438">
        <v>608</v>
      </c>
      <c r="BG23" s="438">
        <v>1520</v>
      </c>
      <c r="BH23" s="438">
        <v>1267</v>
      </c>
      <c r="BI23" s="438">
        <v>3178</v>
      </c>
      <c r="BJ23" s="439">
        <v>761</v>
      </c>
      <c r="BK23" s="439">
        <v>2534</v>
      </c>
      <c r="BL23" s="439">
        <v>457</v>
      </c>
      <c r="BM23" s="439">
        <v>1520</v>
      </c>
      <c r="BN23" s="439">
        <v>950</v>
      </c>
      <c r="BO23" s="439">
        <v>3178</v>
      </c>
      <c r="BP23" s="440">
        <v>284</v>
      </c>
      <c r="BQ23" s="441"/>
      <c r="BR23" s="442">
        <v>1080</v>
      </c>
      <c r="BS23" s="443">
        <v>2788</v>
      </c>
      <c r="BT23" s="443">
        <v>648</v>
      </c>
      <c r="BU23" s="443">
        <v>1672</v>
      </c>
      <c r="BV23" s="443">
        <v>1349</v>
      </c>
      <c r="BW23" s="443">
        <v>3496</v>
      </c>
      <c r="BX23" s="444">
        <v>864</v>
      </c>
      <c r="BY23" s="444">
        <v>2788</v>
      </c>
      <c r="BZ23" s="444">
        <v>518</v>
      </c>
      <c r="CA23" s="444">
        <v>1672</v>
      </c>
      <c r="CB23" s="444">
        <v>1079</v>
      </c>
      <c r="CC23" s="444">
        <v>3496</v>
      </c>
      <c r="CD23" s="445">
        <v>292</v>
      </c>
      <c r="CE23" s="437"/>
    </row>
    <row r="24" spans="1:83" ht="14.5" x14ac:dyDescent="0.35">
      <c r="A24" s="225" t="s">
        <v>831</v>
      </c>
      <c r="B24" s="226"/>
      <c r="C24" s="227"/>
      <c r="D24" s="228"/>
      <c r="E24" s="227"/>
      <c r="F24" s="229"/>
      <c r="G24" s="230"/>
      <c r="H24" s="236"/>
      <c r="I24" s="232"/>
      <c r="J24" s="232"/>
      <c r="K24" s="29"/>
      <c r="L24" s="233"/>
      <c r="M24" s="29"/>
      <c r="N24" s="29"/>
      <c r="O24" s="29"/>
      <c r="P24" s="29"/>
      <c r="Q24" s="29"/>
      <c r="R24" s="330"/>
      <c r="S24" s="54"/>
      <c r="T24" s="330"/>
      <c r="U24" s="330"/>
      <c r="V24" s="330"/>
      <c r="W24" s="330"/>
      <c r="X24" s="228"/>
      <c r="Y24" s="331"/>
      <c r="Z24" s="234"/>
      <c r="AB24" s="29"/>
      <c r="AC24" s="29"/>
      <c r="AD24" s="29"/>
      <c r="AE24" s="29"/>
      <c r="AF24" s="29"/>
      <c r="AG24" s="29"/>
      <c r="AH24" s="332"/>
      <c r="AI24" s="54"/>
      <c r="AJ24" s="332"/>
      <c r="AK24" s="332"/>
      <c r="AL24" s="332"/>
      <c r="AM24" s="332"/>
      <c r="AN24" s="333"/>
      <c r="AP24" s="29">
        <v>170</v>
      </c>
      <c r="AQ24" s="29" t="s">
        <v>361</v>
      </c>
      <c r="AR24" s="29" t="s">
        <v>361</v>
      </c>
      <c r="AS24" s="29" t="s">
        <v>361</v>
      </c>
      <c r="AT24" s="29">
        <v>170</v>
      </c>
      <c r="AU24" s="29" t="s">
        <v>361</v>
      </c>
      <c r="AV24" s="54">
        <v>110.5</v>
      </c>
      <c r="AW24" s="54" t="s">
        <v>361</v>
      </c>
      <c r="AX24" s="54" t="s">
        <v>361</v>
      </c>
      <c r="AY24" s="54" t="s">
        <v>361</v>
      </c>
      <c r="AZ24" s="54">
        <v>110.5</v>
      </c>
      <c r="BA24" s="54" t="s">
        <v>361</v>
      </c>
      <c r="BB24" s="109" t="s">
        <v>361</v>
      </c>
      <c r="BC24" s="334"/>
      <c r="BD24" s="438">
        <v>196</v>
      </c>
      <c r="BE24" s="446" t="s">
        <v>607</v>
      </c>
      <c r="BF24" s="446" t="s">
        <v>607</v>
      </c>
      <c r="BG24" s="446" t="s">
        <v>607</v>
      </c>
      <c r="BH24" s="446" t="s">
        <v>607</v>
      </c>
      <c r="BI24" s="446" t="s">
        <v>607</v>
      </c>
      <c r="BJ24" s="439">
        <v>147</v>
      </c>
      <c r="BK24" s="447" t="s">
        <v>607</v>
      </c>
      <c r="BL24" s="447" t="s">
        <v>607</v>
      </c>
      <c r="BM24" s="447" t="s">
        <v>607</v>
      </c>
      <c r="BN24" s="447" t="s">
        <v>607</v>
      </c>
      <c r="BO24" s="447" t="s">
        <v>607</v>
      </c>
      <c r="BP24" s="448" t="s">
        <v>607</v>
      </c>
      <c r="BQ24" s="441"/>
      <c r="BR24" s="442">
        <v>209</v>
      </c>
      <c r="BS24" s="434" t="s">
        <v>607</v>
      </c>
      <c r="BT24" s="434" t="s">
        <v>607</v>
      </c>
      <c r="BU24" s="434" t="s">
        <v>607</v>
      </c>
      <c r="BV24" s="434" t="s">
        <v>607</v>
      </c>
      <c r="BW24" s="434" t="s">
        <v>607</v>
      </c>
      <c r="BX24" s="444">
        <v>168</v>
      </c>
      <c r="BY24" s="435" t="s">
        <v>607</v>
      </c>
      <c r="BZ24" s="435" t="s">
        <v>607</v>
      </c>
      <c r="CA24" s="435" t="s">
        <v>607</v>
      </c>
      <c r="CB24" s="435" t="s">
        <v>607</v>
      </c>
      <c r="CC24" s="435" t="s">
        <v>607</v>
      </c>
      <c r="CD24" s="436" t="s">
        <v>607</v>
      </c>
      <c r="CE24" s="437"/>
    </row>
    <row r="25" spans="1:83" ht="14.5" x14ac:dyDescent="0.35">
      <c r="A25" s="225" t="s">
        <v>832</v>
      </c>
      <c r="B25" s="226"/>
      <c r="C25" s="227"/>
      <c r="D25" s="228"/>
      <c r="E25" s="227"/>
      <c r="F25" s="229"/>
      <c r="G25" s="230"/>
      <c r="H25" s="236"/>
      <c r="I25" s="232"/>
      <c r="J25" s="232"/>
      <c r="K25" s="29"/>
      <c r="L25" s="233"/>
      <c r="M25" s="29"/>
      <c r="N25" s="29"/>
      <c r="O25" s="29"/>
      <c r="P25" s="29"/>
      <c r="Q25" s="29"/>
      <c r="R25" s="330"/>
      <c r="S25" s="54"/>
      <c r="T25" s="330"/>
      <c r="U25" s="330"/>
      <c r="V25" s="330"/>
      <c r="W25" s="330"/>
      <c r="X25" s="228"/>
      <c r="Y25" s="331"/>
      <c r="Z25" s="234"/>
      <c r="AB25" s="29"/>
      <c r="AC25" s="29"/>
      <c r="AD25" s="29"/>
      <c r="AE25" s="29"/>
      <c r="AF25" s="29"/>
      <c r="AG25" s="29"/>
      <c r="AH25" s="332"/>
      <c r="AI25" s="54"/>
      <c r="AJ25" s="332"/>
      <c r="AK25" s="332"/>
      <c r="AL25" s="332"/>
      <c r="AM25" s="332"/>
      <c r="AN25" s="333"/>
      <c r="AP25" s="29">
        <v>170</v>
      </c>
      <c r="AQ25" s="29" t="s">
        <v>361</v>
      </c>
      <c r="AR25" s="29" t="s">
        <v>361</v>
      </c>
      <c r="AS25" s="29" t="s">
        <v>361</v>
      </c>
      <c r="AT25" s="29">
        <v>170</v>
      </c>
      <c r="AU25" s="29" t="s">
        <v>361</v>
      </c>
      <c r="AV25" s="54">
        <v>110.5</v>
      </c>
      <c r="AW25" s="54" t="s">
        <v>361</v>
      </c>
      <c r="AX25" s="54" t="s">
        <v>361</v>
      </c>
      <c r="AY25" s="54" t="s">
        <v>361</v>
      </c>
      <c r="AZ25" s="54">
        <v>110.5</v>
      </c>
      <c r="BA25" s="54" t="s">
        <v>361</v>
      </c>
      <c r="BB25" s="109" t="s">
        <v>361</v>
      </c>
      <c r="BC25" s="334"/>
      <c r="BD25" s="438">
        <v>196</v>
      </c>
      <c r="BE25" s="446" t="s">
        <v>607</v>
      </c>
      <c r="BF25" s="446" t="s">
        <v>607</v>
      </c>
      <c r="BG25" s="446" t="s">
        <v>607</v>
      </c>
      <c r="BH25" s="446" t="s">
        <v>607</v>
      </c>
      <c r="BI25" s="446" t="s">
        <v>607</v>
      </c>
      <c r="BJ25" s="439">
        <v>147</v>
      </c>
      <c r="BK25" s="447" t="s">
        <v>607</v>
      </c>
      <c r="BL25" s="447" t="s">
        <v>607</v>
      </c>
      <c r="BM25" s="447" t="s">
        <v>607</v>
      </c>
      <c r="BN25" s="447" t="s">
        <v>607</v>
      </c>
      <c r="BO25" s="447" t="s">
        <v>607</v>
      </c>
      <c r="BP25" s="448" t="s">
        <v>607</v>
      </c>
      <c r="BQ25" s="441"/>
      <c r="BR25" s="442">
        <v>209</v>
      </c>
      <c r="BS25" s="434" t="s">
        <v>607</v>
      </c>
      <c r="BT25" s="434" t="s">
        <v>607</v>
      </c>
      <c r="BU25" s="434" t="s">
        <v>607</v>
      </c>
      <c r="BV25" s="434" t="s">
        <v>607</v>
      </c>
      <c r="BW25" s="434" t="s">
        <v>607</v>
      </c>
      <c r="BX25" s="444">
        <v>168</v>
      </c>
      <c r="BY25" s="435" t="s">
        <v>607</v>
      </c>
      <c r="BZ25" s="435" t="s">
        <v>607</v>
      </c>
      <c r="CA25" s="435" t="s">
        <v>607</v>
      </c>
      <c r="CB25" s="435" t="s">
        <v>607</v>
      </c>
      <c r="CC25" s="435" t="s">
        <v>607</v>
      </c>
      <c r="CD25" s="436" t="s">
        <v>607</v>
      </c>
      <c r="CE25" s="437"/>
    </row>
    <row r="26" spans="1:83" ht="14.5" x14ac:dyDescent="0.35">
      <c r="A26" s="225" t="s">
        <v>833</v>
      </c>
      <c r="B26" s="226"/>
      <c r="C26" s="227"/>
      <c r="D26" s="228"/>
      <c r="E26" s="227"/>
      <c r="F26" s="229"/>
      <c r="G26" s="230"/>
      <c r="H26" s="236"/>
      <c r="I26" s="232"/>
      <c r="J26" s="232"/>
      <c r="K26" s="29"/>
      <c r="L26" s="233"/>
      <c r="M26" s="29"/>
      <c r="N26" s="29"/>
      <c r="O26" s="29"/>
      <c r="P26" s="29"/>
      <c r="Q26" s="29"/>
      <c r="R26" s="330"/>
      <c r="S26" s="54"/>
      <c r="T26" s="330"/>
      <c r="U26" s="330"/>
      <c r="V26" s="330"/>
      <c r="W26" s="330"/>
      <c r="X26" s="228"/>
      <c r="Y26" s="331"/>
      <c r="Z26" s="234"/>
      <c r="AB26" s="29"/>
      <c r="AC26" s="29"/>
      <c r="AD26" s="29"/>
      <c r="AE26" s="29"/>
      <c r="AF26" s="29"/>
      <c r="AG26" s="29"/>
      <c r="AH26" s="332"/>
      <c r="AI26" s="54"/>
      <c r="AJ26" s="332"/>
      <c r="AK26" s="332"/>
      <c r="AL26" s="332"/>
      <c r="AM26" s="332"/>
      <c r="AN26" s="333"/>
      <c r="AP26" s="29">
        <v>170</v>
      </c>
      <c r="AQ26" s="29" t="s">
        <v>361</v>
      </c>
      <c r="AR26" s="29" t="s">
        <v>361</v>
      </c>
      <c r="AS26" s="29" t="s">
        <v>361</v>
      </c>
      <c r="AT26" s="29">
        <v>170</v>
      </c>
      <c r="AU26" s="29" t="s">
        <v>361</v>
      </c>
      <c r="AV26" s="54">
        <v>110.5</v>
      </c>
      <c r="AW26" s="54" t="s">
        <v>361</v>
      </c>
      <c r="AX26" s="54" t="s">
        <v>361</v>
      </c>
      <c r="AY26" s="54" t="s">
        <v>361</v>
      </c>
      <c r="AZ26" s="54">
        <v>110.5</v>
      </c>
      <c r="BA26" s="54" t="s">
        <v>361</v>
      </c>
      <c r="BB26" s="109" t="s">
        <v>361</v>
      </c>
      <c r="BC26" s="334"/>
      <c r="BD26" s="438">
        <v>196</v>
      </c>
      <c r="BE26" s="446" t="s">
        <v>607</v>
      </c>
      <c r="BF26" s="446" t="s">
        <v>607</v>
      </c>
      <c r="BG26" s="446" t="s">
        <v>607</v>
      </c>
      <c r="BH26" s="446" t="s">
        <v>607</v>
      </c>
      <c r="BI26" s="446" t="s">
        <v>607</v>
      </c>
      <c r="BJ26" s="439">
        <v>147</v>
      </c>
      <c r="BK26" s="447" t="s">
        <v>607</v>
      </c>
      <c r="BL26" s="447" t="s">
        <v>607</v>
      </c>
      <c r="BM26" s="447" t="s">
        <v>607</v>
      </c>
      <c r="BN26" s="447" t="s">
        <v>607</v>
      </c>
      <c r="BO26" s="447" t="s">
        <v>607</v>
      </c>
      <c r="BP26" s="448" t="s">
        <v>607</v>
      </c>
      <c r="BQ26" s="441"/>
      <c r="BR26" s="442">
        <v>209</v>
      </c>
      <c r="BS26" s="434" t="s">
        <v>607</v>
      </c>
      <c r="BT26" s="434" t="s">
        <v>607</v>
      </c>
      <c r="BU26" s="434" t="s">
        <v>607</v>
      </c>
      <c r="BV26" s="434" t="s">
        <v>607</v>
      </c>
      <c r="BW26" s="434" t="s">
        <v>607</v>
      </c>
      <c r="BX26" s="444">
        <v>168</v>
      </c>
      <c r="BY26" s="435" t="s">
        <v>607</v>
      </c>
      <c r="BZ26" s="435" t="s">
        <v>607</v>
      </c>
      <c r="CA26" s="435" t="s">
        <v>607</v>
      </c>
      <c r="CB26" s="435" t="s">
        <v>607</v>
      </c>
      <c r="CC26" s="435" t="s">
        <v>607</v>
      </c>
      <c r="CD26" s="436" t="s">
        <v>607</v>
      </c>
      <c r="CE26" s="437"/>
    </row>
    <row r="27" spans="1:83" ht="14.5" x14ac:dyDescent="0.35">
      <c r="A27" s="225" t="s">
        <v>834</v>
      </c>
      <c r="B27" s="226"/>
      <c r="C27" s="227"/>
      <c r="D27" s="228"/>
      <c r="E27" s="227"/>
      <c r="F27" s="229"/>
      <c r="G27" s="230"/>
      <c r="H27" s="236"/>
      <c r="I27" s="232"/>
      <c r="J27" s="232"/>
      <c r="K27" s="29"/>
      <c r="L27" s="233"/>
      <c r="M27" s="29"/>
      <c r="N27" s="29"/>
      <c r="O27" s="29"/>
      <c r="P27" s="29"/>
      <c r="Q27" s="29"/>
      <c r="R27" s="330"/>
      <c r="S27" s="54"/>
      <c r="T27" s="330"/>
      <c r="U27" s="54"/>
      <c r="V27" s="330"/>
      <c r="W27" s="335"/>
      <c r="X27" s="228"/>
      <c r="Y27" s="331"/>
      <c r="Z27" s="234"/>
      <c r="AB27" s="29"/>
      <c r="AC27" s="29"/>
      <c r="AD27" s="29"/>
      <c r="AE27" s="29"/>
      <c r="AF27" s="29"/>
      <c r="AG27" s="29"/>
      <c r="AH27" s="332"/>
      <c r="AI27" s="54"/>
      <c r="AJ27" s="332"/>
      <c r="AK27" s="54"/>
      <c r="AL27" s="332"/>
      <c r="AM27" s="332"/>
      <c r="AN27" s="333"/>
      <c r="AP27" s="29">
        <v>590</v>
      </c>
      <c r="AQ27" s="29" t="s">
        <v>361</v>
      </c>
      <c r="AR27" s="29" t="s">
        <v>361</v>
      </c>
      <c r="AS27" s="29" t="s">
        <v>361</v>
      </c>
      <c r="AT27" s="29">
        <v>590</v>
      </c>
      <c r="AU27" s="29" t="s">
        <v>361</v>
      </c>
      <c r="AV27" s="54">
        <v>383.5</v>
      </c>
      <c r="AW27" s="54" t="s">
        <v>361</v>
      </c>
      <c r="AX27" s="54" t="s">
        <v>361</v>
      </c>
      <c r="AY27" s="54" t="s">
        <v>361</v>
      </c>
      <c r="AZ27" s="54">
        <v>383.5</v>
      </c>
      <c r="BA27" s="54" t="s">
        <v>361</v>
      </c>
      <c r="BB27" s="109" t="s">
        <v>361</v>
      </c>
      <c r="BC27" s="334"/>
      <c r="BD27" s="438">
        <v>679</v>
      </c>
      <c r="BE27" s="446" t="s">
        <v>607</v>
      </c>
      <c r="BF27" s="446" t="s">
        <v>607</v>
      </c>
      <c r="BG27" s="446" t="s">
        <v>607</v>
      </c>
      <c r="BH27" s="446" t="s">
        <v>607</v>
      </c>
      <c r="BI27" s="446" t="s">
        <v>607</v>
      </c>
      <c r="BJ27" s="439">
        <v>509</v>
      </c>
      <c r="BK27" s="447" t="s">
        <v>607</v>
      </c>
      <c r="BL27" s="447" t="s">
        <v>607</v>
      </c>
      <c r="BM27" s="447" t="s">
        <v>607</v>
      </c>
      <c r="BN27" s="447" t="s">
        <v>607</v>
      </c>
      <c r="BO27" s="447" t="s">
        <v>607</v>
      </c>
      <c r="BP27" s="448" t="s">
        <v>607</v>
      </c>
      <c r="BQ27" s="441"/>
      <c r="BR27" s="442">
        <v>724</v>
      </c>
      <c r="BS27" s="434" t="s">
        <v>607</v>
      </c>
      <c r="BT27" s="434" t="s">
        <v>607</v>
      </c>
      <c r="BU27" s="434" t="s">
        <v>607</v>
      </c>
      <c r="BV27" s="434" t="s">
        <v>607</v>
      </c>
      <c r="BW27" s="434" t="s">
        <v>607</v>
      </c>
      <c r="BX27" s="444">
        <v>580</v>
      </c>
      <c r="BY27" s="435" t="s">
        <v>607</v>
      </c>
      <c r="BZ27" s="435" t="s">
        <v>607</v>
      </c>
      <c r="CA27" s="435" t="s">
        <v>607</v>
      </c>
      <c r="CB27" s="435" t="s">
        <v>607</v>
      </c>
      <c r="CC27" s="435" t="s">
        <v>607</v>
      </c>
      <c r="CD27" s="436" t="s">
        <v>607</v>
      </c>
      <c r="CE27" s="437"/>
    </row>
    <row r="28" spans="1:83" ht="14.5" x14ac:dyDescent="0.35">
      <c r="A28" s="237"/>
      <c r="B28" s="238"/>
      <c r="C28" s="239"/>
      <c r="D28" s="240"/>
      <c r="E28" s="239"/>
      <c r="F28" s="241"/>
      <c r="G28" s="242"/>
      <c r="H28" s="243"/>
      <c r="I28" s="244"/>
      <c r="J28" s="244"/>
      <c r="K28" s="107"/>
      <c r="L28" s="245"/>
      <c r="M28" s="107"/>
      <c r="N28" s="107"/>
      <c r="O28" s="107"/>
      <c r="P28" s="107"/>
      <c r="Q28" s="107"/>
      <c r="R28" s="336"/>
      <c r="S28" s="108"/>
      <c r="T28" s="336"/>
      <c r="U28" s="108"/>
      <c r="V28" s="336"/>
      <c r="W28" s="337"/>
      <c r="X28" s="240"/>
      <c r="Y28" s="338"/>
      <c r="Z28" s="245"/>
      <c r="AB28" s="107"/>
      <c r="AC28" s="107"/>
      <c r="AD28" s="107"/>
      <c r="AE28" s="107"/>
      <c r="AF28" s="107"/>
      <c r="AG28" s="107"/>
      <c r="AH28" s="339"/>
      <c r="AI28" s="108"/>
      <c r="AJ28" s="339"/>
      <c r="AK28" s="108"/>
      <c r="AL28" s="339"/>
      <c r="AM28" s="339"/>
      <c r="AN28" s="340"/>
      <c r="AP28" s="107"/>
      <c r="AQ28" s="107"/>
      <c r="AR28" s="107"/>
      <c r="AS28" s="107"/>
      <c r="AT28" s="107"/>
      <c r="AU28" s="107"/>
      <c r="AV28" s="108"/>
      <c r="AW28" s="108"/>
      <c r="AX28" s="108"/>
      <c r="AY28" s="108"/>
      <c r="AZ28" s="108"/>
      <c r="BA28" s="108"/>
      <c r="BB28" s="110"/>
      <c r="BC28" s="334"/>
      <c r="BD28" s="346"/>
      <c r="BE28" s="346"/>
      <c r="BF28" s="346"/>
      <c r="BG28" s="346"/>
      <c r="BH28" s="346"/>
      <c r="BI28" s="346"/>
      <c r="BJ28" s="347"/>
      <c r="BK28" s="347"/>
      <c r="BL28" s="347"/>
      <c r="BM28" s="347"/>
      <c r="BN28" s="347"/>
      <c r="BO28" s="347"/>
      <c r="BP28" s="344"/>
      <c r="BQ28" s="334"/>
      <c r="BR28" s="346" t="s">
        <v>49</v>
      </c>
      <c r="BS28" s="346" t="s">
        <v>49</v>
      </c>
      <c r="BT28" s="346" t="s">
        <v>49</v>
      </c>
      <c r="BU28" s="346" t="s">
        <v>49</v>
      </c>
      <c r="BV28" s="346" t="s">
        <v>49</v>
      </c>
      <c r="BW28" s="346" t="s">
        <v>49</v>
      </c>
      <c r="BX28" s="347" t="s">
        <v>49</v>
      </c>
      <c r="BY28" s="347" t="s">
        <v>49</v>
      </c>
      <c r="BZ28" s="347" t="s">
        <v>49</v>
      </c>
      <c r="CA28" s="347" t="s">
        <v>49</v>
      </c>
      <c r="CB28" s="347" t="s">
        <v>49</v>
      </c>
      <c r="CC28" s="347" t="s">
        <v>49</v>
      </c>
      <c r="CD28" s="383" t="s">
        <v>49</v>
      </c>
      <c r="CE28" s="382"/>
    </row>
    <row r="29" spans="1:83" ht="14.5" x14ac:dyDescent="0.25">
      <c r="H29" s="243"/>
      <c r="I29" s="246"/>
      <c r="J29" s="246"/>
      <c r="K29" s="247"/>
      <c r="L29" s="246"/>
      <c r="M29" s="248"/>
      <c r="N29" s="248"/>
      <c r="O29" s="246"/>
      <c r="P29" s="246"/>
      <c r="Q29" s="248"/>
      <c r="AB29" s="286" t="s">
        <v>835</v>
      </c>
      <c r="AP29" s="286" t="s">
        <v>836</v>
      </c>
      <c r="BD29" s="286" t="s">
        <v>837</v>
      </c>
      <c r="BR29" s="382" t="s">
        <v>838</v>
      </c>
      <c r="BS29" s="382"/>
      <c r="BT29" s="382"/>
      <c r="BU29" s="382"/>
      <c r="BV29" s="382"/>
      <c r="BW29" s="382"/>
      <c r="BX29" s="382"/>
      <c r="BY29" s="382"/>
      <c r="BZ29" s="382"/>
      <c r="CA29" s="382"/>
      <c r="CB29" s="382"/>
      <c r="CC29" s="382"/>
      <c r="CD29" s="382"/>
      <c r="CE29" s="382"/>
    </row>
    <row r="30" spans="1:83" x14ac:dyDescent="0.25">
      <c r="I30" s="286" t="s">
        <v>839</v>
      </c>
      <c r="AB30" s="286" t="s">
        <v>839</v>
      </c>
      <c r="AP30" s="286" t="s">
        <v>839</v>
      </c>
      <c r="BD30" s="286" t="s">
        <v>840</v>
      </c>
      <c r="BR30" s="382" t="s">
        <v>840</v>
      </c>
      <c r="BS30" s="382"/>
      <c r="BT30" s="382"/>
      <c r="BU30" s="382"/>
      <c r="BV30" s="382"/>
      <c r="BW30" s="382"/>
      <c r="BX30" s="382"/>
      <c r="BY30" s="382"/>
      <c r="BZ30" s="382"/>
      <c r="CA30" s="382"/>
      <c r="CB30" s="382"/>
      <c r="CC30" s="382"/>
      <c r="CD30" s="382"/>
      <c r="CE30" s="382"/>
    </row>
    <row r="31" spans="1:83" x14ac:dyDescent="0.25">
      <c r="A31" s="341"/>
      <c r="I31" s="286" t="s">
        <v>841</v>
      </c>
      <c r="AB31" s="286" t="s">
        <v>841</v>
      </c>
      <c r="AP31" s="286" t="s">
        <v>841</v>
      </c>
      <c r="BD31" s="345" t="s">
        <v>842</v>
      </c>
      <c r="BE31" s="345"/>
      <c r="BF31" s="345"/>
      <c r="BG31" s="345"/>
      <c r="BH31" s="345"/>
      <c r="BI31" s="345"/>
      <c r="BJ31" s="345"/>
      <c r="BR31" s="384" t="s">
        <v>843</v>
      </c>
      <c r="BS31" s="384"/>
      <c r="BT31" s="384"/>
      <c r="BU31" s="384"/>
      <c r="BV31" s="384"/>
      <c r="BW31" s="384"/>
      <c r="BX31" s="384"/>
      <c r="BY31" s="382"/>
      <c r="BZ31" s="382"/>
      <c r="CA31" s="382"/>
      <c r="CB31" s="382"/>
      <c r="CC31" s="382"/>
      <c r="CD31" s="382"/>
      <c r="CE31" s="382"/>
    </row>
    <row r="32" spans="1:83" ht="14.5" x14ac:dyDescent="0.25">
      <c r="A32" s="341"/>
      <c r="H32" s="243"/>
      <c r="I32" s="286" t="s">
        <v>844</v>
      </c>
      <c r="AB32" s="286" t="s">
        <v>844</v>
      </c>
      <c r="AP32" s="286" t="s">
        <v>844</v>
      </c>
      <c r="BD32" s="286" t="s">
        <v>844</v>
      </c>
      <c r="BR32" s="382" t="s">
        <v>844</v>
      </c>
      <c r="BS32" s="382"/>
      <c r="BT32" s="382"/>
      <c r="BU32" s="382"/>
      <c r="BV32" s="382"/>
      <c r="BW32" s="382"/>
      <c r="BX32" s="382"/>
      <c r="BY32" s="382"/>
      <c r="BZ32" s="382"/>
      <c r="CA32" s="382"/>
      <c r="CB32" s="382"/>
      <c r="CC32" s="382"/>
      <c r="CD32" s="382"/>
      <c r="CE32" s="382"/>
    </row>
    <row r="33" spans="1:83" x14ac:dyDescent="0.25">
      <c r="A33" s="341"/>
      <c r="I33" s="286" t="s">
        <v>845</v>
      </c>
      <c r="AB33" s="286" t="s">
        <v>845</v>
      </c>
      <c r="AP33" s="286" t="s">
        <v>845</v>
      </c>
      <c r="BD33" s="286" t="s">
        <v>845</v>
      </c>
      <c r="BR33" s="382" t="s">
        <v>845</v>
      </c>
      <c r="BS33" s="382"/>
      <c r="BT33" s="382"/>
      <c r="BU33" s="382"/>
      <c r="BV33" s="382"/>
      <c r="BW33" s="382"/>
      <c r="BX33" s="382"/>
      <c r="BY33" s="382"/>
      <c r="BZ33" s="382"/>
      <c r="CA33" s="382"/>
      <c r="CB33" s="382"/>
      <c r="CC33" s="382"/>
      <c r="CD33" s="382"/>
      <c r="CE33" s="382"/>
    </row>
    <row r="34" spans="1:83" x14ac:dyDescent="0.25">
      <c r="A34" s="341"/>
      <c r="I34" s="286" t="s">
        <v>846</v>
      </c>
      <c r="AB34" s="286" t="s">
        <v>846</v>
      </c>
      <c r="AP34" s="286" t="s">
        <v>846</v>
      </c>
      <c r="BD34" s="286" t="s">
        <v>847</v>
      </c>
      <c r="BR34" s="382" t="s">
        <v>848</v>
      </c>
      <c r="BS34" s="382"/>
      <c r="BT34" s="382"/>
      <c r="BU34" s="382"/>
      <c r="BV34" s="382"/>
      <c r="BW34" s="382"/>
      <c r="BX34" s="382"/>
      <c r="BY34" s="382"/>
      <c r="BZ34" s="382"/>
      <c r="CA34" s="382"/>
      <c r="CB34" s="382"/>
      <c r="CC34" s="382"/>
      <c r="CD34" s="382"/>
      <c r="CE34" s="382"/>
    </row>
    <row r="35" spans="1:83" x14ac:dyDescent="0.25">
      <c r="I35" s="286" t="s">
        <v>849</v>
      </c>
      <c r="AB35" s="286" t="s">
        <v>849</v>
      </c>
      <c r="AP35" s="286" t="s">
        <v>849</v>
      </c>
      <c r="BD35" s="286" t="s">
        <v>849</v>
      </c>
      <c r="BR35" s="382" t="s">
        <v>849</v>
      </c>
      <c r="BS35" s="382"/>
      <c r="BT35" s="382"/>
      <c r="BU35" s="382"/>
      <c r="BV35" s="382"/>
      <c r="BW35" s="382"/>
      <c r="BX35" s="382"/>
      <c r="BY35" s="382"/>
      <c r="BZ35" s="382"/>
      <c r="CA35" s="382"/>
      <c r="CB35" s="382"/>
      <c r="CC35" s="382"/>
      <c r="CD35" s="382"/>
      <c r="CE35" s="382"/>
    </row>
    <row r="36" spans="1:83" x14ac:dyDescent="0.25">
      <c r="A36" s="550"/>
      <c r="B36" s="550"/>
      <c r="C36" s="550"/>
      <c r="D36" s="550"/>
      <c r="E36" s="550"/>
      <c r="F36" s="550"/>
      <c r="G36" s="550"/>
      <c r="I36" s="286" t="s">
        <v>850</v>
      </c>
      <c r="AB36" s="286" t="s">
        <v>851</v>
      </c>
      <c r="AP36" s="286" t="s">
        <v>851</v>
      </c>
      <c r="BD36" s="286" t="s">
        <v>851</v>
      </c>
      <c r="BR36" s="382" t="s">
        <v>851</v>
      </c>
      <c r="BS36" s="382"/>
      <c r="BT36" s="382"/>
      <c r="BU36" s="382"/>
      <c r="BV36" s="382"/>
      <c r="BW36" s="382"/>
      <c r="BX36" s="382"/>
      <c r="BY36" s="382"/>
      <c r="BZ36" s="382"/>
      <c r="CA36" s="382"/>
      <c r="CB36" s="382"/>
      <c r="CC36" s="382"/>
      <c r="CD36" s="382"/>
      <c r="CE36" s="382"/>
    </row>
    <row r="37" spans="1:83" x14ac:dyDescent="0.25">
      <c r="H37" s="342"/>
      <c r="I37" s="341" t="s">
        <v>852</v>
      </c>
      <c r="K37" s="341"/>
      <c r="BR37" s="382"/>
      <c r="BS37" s="382"/>
      <c r="BT37" s="382"/>
      <c r="BU37" s="382"/>
      <c r="BV37" s="382"/>
      <c r="BW37" s="382"/>
      <c r="BX37" s="382"/>
      <c r="BY37" s="382"/>
      <c r="BZ37" s="382"/>
      <c r="CA37" s="382"/>
      <c r="CB37" s="382"/>
      <c r="CC37" s="382"/>
      <c r="CD37" s="382"/>
      <c r="CE37" s="382"/>
    </row>
    <row r="39" spans="1:83" ht="13" x14ac:dyDescent="0.3">
      <c r="I39" s="30" t="s">
        <v>853</v>
      </c>
    </row>
    <row r="40" spans="1:83" x14ac:dyDescent="0.25">
      <c r="I40" s="286" t="s">
        <v>854</v>
      </c>
    </row>
    <row r="41" spans="1:83" x14ac:dyDescent="0.25">
      <c r="I41" s="286" t="s">
        <v>855</v>
      </c>
    </row>
    <row r="42" spans="1:83" x14ac:dyDescent="0.25">
      <c r="I42" s="343" t="s">
        <v>856</v>
      </c>
    </row>
    <row r="43" spans="1:83" x14ac:dyDescent="0.25">
      <c r="I43" s="343" t="s">
        <v>857</v>
      </c>
    </row>
    <row r="44" spans="1:83" x14ac:dyDescent="0.25">
      <c r="I44" s="286" t="s">
        <v>858</v>
      </c>
    </row>
  </sheetData>
  <mergeCells count="21">
    <mergeCell ref="BR8:BW8"/>
    <mergeCell ref="BX8:CC8"/>
    <mergeCell ref="BR5:CD5"/>
    <mergeCell ref="K1:CD1"/>
    <mergeCell ref="K2:CD2"/>
    <mergeCell ref="K3:CD3"/>
    <mergeCell ref="AP5:BB5"/>
    <mergeCell ref="AP8:AU8"/>
    <mergeCell ref="AV8:BA8"/>
    <mergeCell ref="BD5:BP5"/>
    <mergeCell ref="BD8:BI8"/>
    <mergeCell ref="BJ8:BO8"/>
    <mergeCell ref="A36:G36"/>
    <mergeCell ref="B5:G8"/>
    <mergeCell ref="K5:Y5"/>
    <mergeCell ref="AB5:AN5"/>
    <mergeCell ref="I8:Q8"/>
    <mergeCell ref="R8:W8"/>
    <mergeCell ref="X8:Z8"/>
    <mergeCell ref="AB8:AG8"/>
    <mergeCell ref="AH8:AM8"/>
  </mergeCells>
  <pageMargins left="0.7" right="0.7" top="0.75" bottom="0.75" header="0.3" footer="0.3"/>
  <pageSetup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B3AE-CCD0-408E-B214-B655D8788F6A}">
  <dimension ref="A1:AW37"/>
  <sheetViews>
    <sheetView topLeftCell="L1" zoomScaleNormal="100" workbookViewId="0">
      <selection activeCell="AZ16" sqref="AZ16"/>
    </sheetView>
  </sheetViews>
  <sheetFormatPr defaultColWidth="9.1796875" defaultRowHeight="14.5" x14ac:dyDescent="0.35"/>
  <cols>
    <col min="1" max="1" width="2.1796875" style="290" hidden="1" customWidth="1"/>
    <col min="2" max="2" width="46.81640625" style="290" hidden="1" customWidth="1"/>
    <col min="3" max="3" width="14.26953125" style="290" hidden="1" customWidth="1"/>
    <col min="4" max="4" width="16" style="290" hidden="1" customWidth="1"/>
    <col min="5" max="5" width="16.26953125" style="290" hidden="1" customWidth="1"/>
    <col min="6" max="6" width="15.1796875" style="290" hidden="1" customWidth="1"/>
    <col min="7" max="7" width="13.26953125" style="290" hidden="1" customWidth="1"/>
    <col min="8" max="8" width="12" style="290" hidden="1" customWidth="1"/>
    <col min="9" max="9" width="11.81640625" style="290" hidden="1" customWidth="1"/>
    <col min="10" max="10" width="14.1796875" style="290" hidden="1" customWidth="1"/>
    <col min="11" max="11" width="2.1796875" style="290" hidden="1" customWidth="1"/>
    <col min="12" max="12" width="45.81640625" style="290" customWidth="1"/>
    <col min="13" max="20" width="14.7265625" style="290" customWidth="1"/>
    <col min="21" max="21" width="2.1796875" style="290" customWidth="1"/>
    <col min="22" max="22" width="48.26953125" style="290" bestFit="1" customWidth="1"/>
    <col min="23" max="31" width="14.7265625" style="290" customWidth="1"/>
    <col min="32" max="49" width="14.7265625" style="290" hidden="1" customWidth="1"/>
    <col min="50" max="16384" width="9.1796875" style="290"/>
  </cols>
  <sheetData>
    <row r="1" spans="1:49" ht="18.5" x14ac:dyDescent="0.45">
      <c r="A1" s="287"/>
      <c r="B1" s="288"/>
      <c r="C1" s="578" t="s">
        <v>859</v>
      </c>
      <c r="D1" s="578"/>
      <c r="E1" s="578"/>
      <c r="F1" s="578"/>
      <c r="G1" s="578"/>
      <c r="H1" s="578"/>
      <c r="I1" s="578"/>
      <c r="J1" s="578"/>
      <c r="K1" s="289"/>
      <c r="L1" s="578" t="s">
        <v>859</v>
      </c>
      <c r="M1" s="578"/>
      <c r="N1" s="578"/>
      <c r="O1" s="578"/>
      <c r="P1" s="578"/>
      <c r="Q1" s="578"/>
      <c r="R1" s="578"/>
      <c r="S1" s="578"/>
      <c r="T1" s="578"/>
      <c r="U1" s="289"/>
      <c r="V1" s="578" t="s">
        <v>859</v>
      </c>
      <c r="W1" s="578"/>
      <c r="X1" s="578"/>
      <c r="Y1" s="578"/>
      <c r="Z1" s="578"/>
      <c r="AA1" s="578"/>
      <c r="AB1" s="578"/>
      <c r="AC1" s="578"/>
      <c r="AD1" s="578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</row>
    <row r="2" spans="1:49" ht="18.5" x14ac:dyDescent="0.45">
      <c r="A2" s="291"/>
      <c r="B2" s="292"/>
      <c r="C2" s="579" t="s">
        <v>860</v>
      </c>
      <c r="D2" s="579"/>
      <c r="E2" s="579"/>
      <c r="F2" s="579"/>
      <c r="G2" s="579"/>
      <c r="H2" s="579"/>
      <c r="I2" s="579"/>
      <c r="J2" s="579"/>
      <c r="K2" s="293"/>
      <c r="L2" s="579" t="s">
        <v>860</v>
      </c>
      <c r="M2" s="579"/>
      <c r="N2" s="579"/>
      <c r="O2" s="579"/>
      <c r="P2" s="579"/>
      <c r="Q2" s="579"/>
      <c r="R2" s="579"/>
      <c r="S2" s="579"/>
      <c r="T2" s="579"/>
      <c r="U2" s="293"/>
      <c r="V2" s="579" t="s">
        <v>860</v>
      </c>
      <c r="W2" s="579"/>
      <c r="X2" s="579"/>
      <c r="Y2" s="579"/>
      <c r="Z2" s="579"/>
      <c r="AA2" s="579"/>
      <c r="AB2" s="579"/>
      <c r="AC2" s="579"/>
      <c r="AD2" s="579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  <c r="AQ2" s="520"/>
      <c r="AR2" s="520"/>
      <c r="AS2" s="520"/>
      <c r="AT2" s="520"/>
      <c r="AU2" s="520"/>
      <c r="AV2" s="520"/>
      <c r="AW2" s="520"/>
    </row>
    <row r="3" spans="1:49" ht="19" thickBot="1" x14ac:dyDescent="0.4">
      <c r="A3" s="291"/>
      <c r="B3" s="294"/>
      <c r="C3" s="586" t="s">
        <v>861</v>
      </c>
      <c r="D3" s="586"/>
      <c r="E3" s="586"/>
      <c r="F3" s="586"/>
      <c r="G3" s="586"/>
      <c r="H3" s="586"/>
      <c r="I3" s="586"/>
      <c r="J3" s="586"/>
      <c r="K3" s="293"/>
      <c r="L3" s="587" t="s">
        <v>862</v>
      </c>
      <c r="M3" s="587"/>
      <c r="N3" s="587"/>
      <c r="O3" s="587"/>
      <c r="P3" s="587"/>
      <c r="Q3" s="587"/>
      <c r="R3" s="587"/>
      <c r="S3" s="587"/>
      <c r="T3" s="587"/>
      <c r="U3" s="293"/>
      <c r="V3" s="580" t="s">
        <v>863</v>
      </c>
      <c r="W3" s="580"/>
      <c r="X3" s="580"/>
      <c r="Y3" s="580"/>
      <c r="Z3" s="580"/>
      <c r="AA3" s="580"/>
      <c r="AB3" s="580"/>
      <c r="AC3" s="580"/>
      <c r="AD3" s="580"/>
      <c r="AE3" s="523"/>
      <c r="AF3" s="523"/>
      <c r="AG3" s="523"/>
      <c r="AH3" s="523"/>
      <c r="AI3" s="523"/>
      <c r="AJ3" s="523"/>
      <c r="AK3" s="523"/>
      <c r="AL3" s="523"/>
      <c r="AM3" s="523"/>
      <c r="AN3" s="523"/>
      <c r="AO3" s="523"/>
      <c r="AP3" s="523"/>
      <c r="AQ3" s="523"/>
      <c r="AR3" s="523"/>
      <c r="AS3" s="523"/>
      <c r="AT3" s="523"/>
      <c r="AU3" s="523"/>
      <c r="AV3" s="523"/>
      <c r="AW3" s="523"/>
    </row>
    <row r="4" spans="1:49" ht="16" thickBot="1" x14ac:dyDescent="0.4">
      <c r="A4" s="291"/>
      <c r="B4" s="295" t="s">
        <v>864</v>
      </c>
      <c r="C4" s="581" t="s">
        <v>865</v>
      </c>
      <c r="D4" s="582"/>
      <c r="E4" s="582"/>
      <c r="F4" s="582"/>
      <c r="G4" s="582"/>
      <c r="H4" s="582"/>
      <c r="I4" s="582"/>
      <c r="J4" s="583"/>
      <c r="K4" s="293"/>
      <c r="L4" s="295" t="s">
        <v>864</v>
      </c>
      <c r="M4" s="581" t="s">
        <v>865</v>
      </c>
      <c r="N4" s="582"/>
      <c r="O4" s="582"/>
      <c r="P4" s="582"/>
      <c r="Q4" s="582"/>
      <c r="R4" s="582"/>
      <c r="S4" s="582"/>
      <c r="T4" s="583"/>
      <c r="U4" s="293"/>
      <c r="V4" s="295" t="s">
        <v>864</v>
      </c>
      <c r="W4" s="581" t="s">
        <v>865</v>
      </c>
      <c r="X4" s="582"/>
      <c r="Y4" s="582"/>
      <c r="Z4" s="582"/>
      <c r="AA4" s="582"/>
      <c r="AB4" s="582"/>
      <c r="AC4" s="582"/>
      <c r="AD4" s="583"/>
      <c r="AE4" s="521"/>
      <c r="AF4" s="588" t="s">
        <v>866</v>
      </c>
      <c r="AG4" s="588"/>
      <c r="AH4" s="588"/>
      <c r="AI4" s="588"/>
      <c r="AJ4" s="588"/>
      <c r="AK4" s="588"/>
      <c r="AL4" s="588"/>
      <c r="AM4" s="588"/>
      <c r="AN4" s="521"/>
      <c r="AO4" s="588" t="s">
        <v>867</v>
      </c>
      <c r="AP4" s="588"/>
      <c r="AQ4" s="588"/>
      <c r="AR4" s="588"/>
      <c r="AS4" s="588"/>
      <c r="AT4" s="588"/>
      <c r="AU4" s="588"/>
      <c r="AV4" s="588"/>
      <c r="AW4" s="521"/>
    </row>
    <row r="5" spans="1:49" s="299" customFormat="1" ht="15.5" x14ac:dyDescent="0.35">
      <c r="A5" s="296"/>
      <c r="B5" s="297"/>
      <c r="C5" s="584" t="s">
        <v>583</v>
      </c>
      <c r="D5" s="585"/>
      <c r="E5" s="584" t="s">
        <v>868</v>
      </c>
      <c r="F5" s="585"/>
      <c r="G5" s="584" t="s">
        <v>585</v>
      </c>
      <c r="H5" s="585"/>
      <c r="I5" s="584" t="s">
        <v>586</v>
      </c>
      <c r="J5" s="585"/>
      <c r="K5" s="298"/>
      <c r="L5" s="297"/>
      <c r="M5" s="584" t="s">
        <v>583</v>
      </c>
      <c r="N5" s="585"/>
      <c r="O5" s="584" t="s">
        <v>868</v>
      </c>
      <c r="P5" s="585"/>
      <c r="Q5" s="584" t="s">
        <v>585</v>
      </c>
      <c r="R5" s="585"/>
      <c r="S5" s="584" t="s">
        <v>586</v>
      </c>
      <c r="T5" s="585"/>
      <c r="U5" s="298"/>
      <c r="V5" s="297"/>
      <c r="W5" s="584" t="s">
        <v>583</v>
      </c>
      <c r="X5" s="585"/>
      <c r="Y5" s="584" t="s">
        <v>868</v>
      </c>
      <c r="Z5" s="585"/>
      <c r="AA5" s="584" t="s">
        <v>585</v>
      </c>
      <c r="AB5" s="585"/>
      <c r="AC5" s="584" t="s">
        <v>586</v>
      </c>
      <c r="AD5" s="585"/>
      <c r="AE5" s="524"/>
      <c r="AF5" s="589" t="s">
        <v>583</v>
      </c>
      <c r="AG5" s="589"/>
      <c r="AH5" s="589" t="s">
        <v>868</v>
      </c>
      <c r="AI5" s="589"/>
      <c r="AJ5" s="589" t="s">
        <v>585</v>
      </c>
      <c r="AK5" s="589"/>
      <c r="AL5" s="589" t="s">
        <v>586</v>
      </c>
      <c r="AM5" s="589"/>
      <c r="AN5" s="524"/>
      <c r="AO5" s="589" t="s">
        <v>583</v>
      </c>
      <c r="AP5" s="589"/>
      <c r="AQ5" s="589" t="s">
        <v>868</v>
      </c>
      <c r="AR5" s="589"/>
      <c r="AS5" s="589" t="s">
        <v>585</v>
      </c>
      <c r="AT5" s="589"/>
      <c r="AU5" s="589" t="s">
        <v>586</v>
      </c>
      <c r="AV5" s="589"/>
      <c r="AW5" s="524"/>
    </row>
    <row r="6" spans="1:49" s="305" customFormat="1" x14ac:dyDescent="0.35">
      <c r="A6" s="300"/>
      <c r="B6" s="301"/>
      <c r="C6" s="302" t="s">
        <v>869</v>
      </c>
      <c r="D6" s="303" t="s">
        <v>870</v>
      </c>
      <c r="E6" s="302" t="s">
        <v>869</v>
      </c>
      <c r="F6" s="303" t="s">
        <v>870</v>
      </c>
      <c r="G6" s="302" t="s">
        <v>869</v>
      </c>
      <c r="H6" s="303" t="s">
        <v>870</v>
      </c>
      <c r="I6" s="302" t="s">
        <v>869</v>
      </c>
      <c r="J6" s="303" t="s">
        <v>870</v>
      </c>
      <c r="K6" s="304"/>
      <c r="L6" s="301"/>
      <c r="M6" s="302" t="s">
        <v>869</v>
      </c>
      <c r="N6" s="303" t="s">
        <v>870</v>
      </c>
      <c r="O6" s="302" t="s">
        <v>869</v>
      </c>
      <c r="P6" s="303" t="s">
        <v>870</v>
      </c>
      <c r="Q6" s="302" t="s">
        <v>869</v>
      </c>
      <c r="R6" s="303" t="s">
        <v>870</v>
      </c>
      <c r="S6" s="302" t="s">
        <v>869</v>
      </c>
      <c r="T6" s="303" t="s">
        <v>870</v>
      </c>
      <c r="U6" s="304"/>
      <c r="V6" s="301"/>
      <c r="W6" s="302" t="s">
        <v>869</v>
      </c>
      <c r="X6" s="303" t="s">
        <v>870</v>
      </c>
      <c r="Y6" s="302" t="s">
        <v>869</v>
      </c>
      <c r="Z6" s="303" t="s">
        <v>870</v>
      </c>
      <c r="AA6" s="302" t="s">
        <v>869</v>
      </c>
      <c r="AB6" s="303" t="s">
        <v>870</v>
      </c>
      <c r="AC6" s="302" t="s">
        <v>869</v>
      </c>
      <c r="AD6" s="303" t="s">
        <v>870</v>
      </c>
      <c r="AE6" s="522"/>
      <c r="AF6" s="522"/>
      <c r="AG6" s="522"/>
      <c r="AH6" s="522"/>
      <c r="AI6" s="522"/>
      <c r="AJ6" s="522"/>
      <c r="AK6" s="522"/>
      <c r="AL6" s="522"/>
      <c r="AM6" s="522"/>
      <c r="AN6" s="522"/>
      <c r="AO6" s="522"/>
      <c r="AP6" s="522"/>
      <c r="AQ6" s="522"/>
      <c r="AR6" s="522"/>
      <c r="AS6" s="522"/>
      <c r="AT6" s="522"/>
      <c r="AU6" s="522"/>
      <c r="AV6" s="522"/>
      <c r="AW6" s="522"/>
    </row>
    <row r="7" spans="1:49" ht="23.15" customHeight="1" x14ac:dyDescent="0.35">
      <c r="A7" s="291"/>
      <c r="B7" s="306" t="s">
        <v>871</v>
      </c>
      <c r="C7" s="307" t="s">
        <v>872</v>
      </c>
      <c r="D7" s="308" t="s">
        <v>873</v>
      </c>
      <c r="E7" s="307" t="s">
        <v>874</v>
      </c>
      <c r="F7" s="308" t="s">
        <v>872</v>
      </c>
      <c r="G7" s="307" t="s">
        <v>875</v>
      </c>
      <c r="H7" s="308" t="s">
        <v>874</v>
      </c>
      <c r="I7" s="307" t="s">
        <v>876</v>
      </c>
      <c r="J7" s="308" t="s">
        <v>877</v>
      </c>
      <c r="K7" s="293"/>
      <c r="L7" s="306" t="s">
        <v>871</v>
      </c>
      <c r="M7" s="309" t="s">
        <v>878</v>
      </c>
      <c r="N7" s="310" t="s">
        <v>879</v>
      </c>
      <c r="O7" s="312" t="s">
        <v>880</v>
      </c>
      <c r="P7" s="310" t="s">
        <v>878</v>
      </c>
      <c r="Q7" s="312" t="s">
        <v>881</v>
      </c>
      <c r="R7" s="310" t="s">
        <v>878</v>
      </c>
      <c r="S7" s="312" t="s">
        <v>882</v>
      </c>
      <c r="T7" s="308" t="s">
        <v>881</v>
      </c>
      <c r="U7" s="293"/>
      <c r="V7" s="306" t="s">
        <v>871</v>
      </c>
      <c r="W7" s="309" t="s">
        <v>878</v>
      </c>
      <c r="X7" s="310" t="s">
        <v>879</v>
      </c>
      <c r="Y7" s="312" t="s">
        <v>880</v>
      </c>
      <c r="Z7" s="310" t="s">
        <v>878</v>
      </c>
      <c r="AA7" s="312" t="s">
        <v>881</v>
      </c>
      <c r="AB7" s="310" t="s">
        <v>878</v>
      </c>
      <c r="AC7" s="312" t="s">
        <v>882</v>
      </c>
      <c r="AD7" s="308" t="s">
        <v>883</v>
      </c>
      <c r="AE7" s="314"/>
      <c r="AF7" s="314" t="str">
        <f>MID(M7,2,3)</f>
        <v>275</v>
      </c>
      <c r="AG7" s="314" t="str">
        <f t="shared" ref="AG7:AH22" si="0">MID(N7,2,3)</f>
        <v>325</v>
      </c>
      <c r="AH7" s="314" t="str">
        <f t="shared" si="0"/>
        <v>225</v>
      </c>
      <c r="AI7" s="314" t="str">
        <f t="shared" ref="AI7:AI29" si="1">MID(P7,2,3)</f>
        <v>275</v>
      </c>
      <c r="AJ7" s="314" t="str">
        <f t="shared" ref="AJ7:AJ29" si="2">MID(Q7,2,3)</f>
        <v>175</v>
      </c>
      <c r="AK7" s="314" t="str">
        <f t="shared" ref="AK7:AK29" si="3">MID(R7,2,3)</f>
        <v>275</v>
      </c>
      <c r="AL7" s="314" t="str">
        <f t="shared" ref="AL7:AL19" si="4">MID(S7,2,3)</f>
        <v>125</v>
      </c>
      <c r="AM7" s="314" t="str">
        <f t="shared" ref="AM7:AM19" si="5">MID(T7,2,3)</f>
        <v>175</v>
      </c>
      <c r="AN7" s="314" t="str">
        <f t="shared" ref="AN7:AN19" si="6">MID(U7,2,3)</f>
        <v/>
      </c>
      <c r="AO7" s="314" t="str">
        <f t="shared" ref="AO7:AO23" si="7">MID(W7,2,3)</f>
        <v>275</v>
      </c>
      <c r="AP7" s="314" t="str">
        <f t="shared" ref="AP7:AP23" si="8">MID(X7,2,3)</f>
        <v>325</v>
      </c>
      <c r="AQ7" s="314" t="str">
        <f t="shared" ref="AQ7:AS22" si="9">MID(Y7,2,3)</f>
        <v>225</v>
      </c>
      <c r="AR7" s="314" t="str">
        <f t="shared" si="9"/>
        <v>275</v>
      </c>
      <c r="AS7" s="314" t="str">
        <f t="shared" si="9"/>
        <v>175</v>
      </c>
      <c r="AT7" s="314" t="str">
        <f t="shared" ref="AT7:AT29" si="10">MID(AB7,2,3)</f>
        <v>275</v>
      </c>
      <c r="AU7" s="314" t="str">
        <f t="shared" ref="AU7:AU29" si="11">MID(AC7,2,3)</f>
        <v>125</v>
      </c>
      <c r="AV7" s="314" t="str">
        <f t="shared" ref="AV7:AV29" si="12">MID(AD7,2,3)</f>
        <v>180</v>
      </c>
      <c r="AW7" s="314"/>
    </row>
    <row r="8" spans="1:49" ht="23.15" customHeight="1" x14ac:dyDescent="0.35">
      <c r="A8" s="291"/>
      <c r="B8" s="306" t="s">
        <v>884</v>
      </c>
      <c r="C8" s="309" t="s">
        <v>885</v>
      </c>
      <c r="D8" s="310" t="s">
        <v>885</v>
      </c>
      <c r="E8" s="309" t="s">
        <v>885</v>
      </c>
      <c r="F8" s="310" t="s">
        <v>885</v>
      </c>
      <c r="G8" s="309" t="s">
        <v>885</v>
      </c>
      <c r="H8" s="310" t="s">
        <v>885</v>
      </c>
      <c r="I8" s="309" t="s">
        <v>885</v>
      </c>
      <c r="J8" s="310" t="s">
        <v>885</v>
      </c>
      <c r="K8" s="293"/>
      <c r="L8" s="306" t="s">
        <v>884</v>
      </c>
      <c r="M8" s="309" t="s">
        <v>886</v>
      </c>
      <c r="N8" s="310" t="s">
        <v>886</v>
      </c>
      <c r="O8" s="309" t="s">
        <v>886</v>
      </c>
      <c r="P8" s="310" t="s">
        <v>886</v>
      </c>
      <c r="Q8" s="312" t="s">
        <v>887</v>
      </c>
      <c r="R8" s="310" t="s">
        <v>887</v>
      </c>
      <c r="S8" s="312" t="s">
        <v>887</v>
      </c>
      <c r="T8" s="308" t="s">
        <v>887</v>
      </c>
      <c r="U8" s="293"/>
      <c r="V8" s="311" t="s">
        <v>888</v>
      </c>
      <c r="W8" s="309" t="s">
        <v>886</v>
      </c>
      <c r="X8" s="310" t="s">
        <v>886</v>
      </c>
      <c r="Y8" s="309" t="s">
        <v>886</v>
      </c>
      <c r="Z8" s="310" t="s">
        <v>886</v>
      </c>
      <c r="AA8" s="312" t="s">
        <v>887</v>
      </c>
      <c r="AB8" s="310" t="s">
        <v>887</v>
      </c>
      <c r="AC8" s="312" t="s">
        <v>887</v>
      </c>
      <c r="AD8" s="308" t="s">
        <v>887</v>
      </c>
      <c r="AE8" s="314"/>
      <c r="AF8" s="314" t="str">
        <f t="shared" ref="AF8:AF29" si="13">MID(M8,2,3)</f>
        <v>250</v>
      </c>
      <c r="AG8" s="314" t="str">
        <f t="shared" si="0"/>
        <v>250</v>
      </c>
      <c r="AH8" s="314" t="str">
        <f t="shared" si="0"/>
        <v>250</v>
      </c>
      <c r="AI8" s="314" t="str">
        <f t="shared" si="1"/>
        <v>250</v>
      </c>
      <c r="AJ8" s="314" t="str">
        <f t="shared" si="2"/>
        <v>175</v>
      </c>
      <c r="AK8" s="314" t="str">
        <f t="shared" si="3"/>
        <v>175</v>
      </c>
      <c r="AL8" s="314" t="str">
        <f t="shared" si="4"/>
        <v>175</v>
      </c>
      <c r="AM8" s="314" t="str">
        <f t="shared" si="5"/>
        <v>175</v>
      </c>
      <c r="AN8" s="314" t="str">
        <f t="shared" si="6"/>
        <v/>
      </c>
      <c r="AO8" s="314" t="str">
        <f t="shared" si="7"/>
        <v>250</v>
      </c>
      <c r="AP8" s="314" t="str">
        <f t="shared" si="8"/>
        <v>250</v>
      </c>
      <c r="AQ8" s="314" t="str">
        <f t="shared" si="9"/>
        <v>250</v>
      </c>
      <c r="AR8" s="314" t="str">
        <f t="shared" si="9"/>
        <v>250</v>
      </c>
      <c r="AS8" s="314" t="str">
        <f t="shared" si="9"/>
        <v>175</v>
      </c>
      <c r="AT8" s="314" t="str">
        <f t="shared" si="10"/>
        <v>175</v>
      </c>
      <c r="AU8" s="314" t="str">
        <f t="shared" si="11"/>
        <v>175</v>
      </c>
      <c r="AV8" s="314" t="str">
        <f t="shared" si="12"/>
        <v>175</v>
      </c>
      <c r="AW8" s="314"/>
    </row>
    <row r="9" spans="1:49" ht="23.15" customHeight="1" x14ac:dyDescent="0.35">
      <c r="A9" s="291"/>
      <c r="B9" s="306"/>
      <c r="C9" s="309"/>
      <c r="D9" s="310"/>
      <c r="E9" s="309"/>
      <c r="F9" s="310"/>
      <c r="G9" s="309"/>
      <c r="H9" s="310"/>
      <c r="I9" s="309"/>
      <c r="J9" s="310"/>
      <c r="K9" s="293"/>
      <c r="L9" s="306"/>
      <c r="M9" s="309" t="s">
        <v>889</v>
      </c>
      <c r="N9" s="312" t="s">
        <v>889</v>
      </c>
      <c r="O9" s="309" t="s">
        <v>889</v>
      </c>
      <c r="P9" s="312" t="s">
        <v>889</v>
      </c>
      <c r="Q9" s="309" t="s">
        <v>889</v>
      </c>
      <c r="R9" s="312" t="s">
        <v>889</v>
      </c>
      <c r="S9" s="309" t="s">
        <v>889</v>
      </c>
      <c r="T9" s="310" t="s">
        <v>889</v>
      </c>
      <c r="U9" s="293"/>
      <c r="V9" s="311" t="s">
        <v>890</v>
      </c>
      <c r="W9" s="309" t="s">
        <v>889</v>
      </c>
      <c r="X9" s="312" t="s">
        <v>889</v>
      </c>
      <c r="Y9" s="309" t="s">
        <v>889</v>
      </c>
      <c r="Z9" s="312" t="s">
        <v>889</v>
      </c>
      <c r="AA9" s="309" t="s">
        <v>889</v>
      </c>
      <c r="AB9" s="312" t="s">
        <v>889</v>
      </c>
      <c r="AC9" s="309" t="s">
        <v>889</v>
      </c>
      <c r="AD9" s="310" t="s">
        <v>889</v>
      </c>
      <c r="AE9" s="312"/>
      <c r="AF9" s="314" t="str">
        <f t="shared" si="13"/>
        <v>150</v>
      </c>
      <c r="AG9" s="314" t="str">
        <f t="shared" si="0"/>
        <v>150</v>
      </c>
      <c r="AH9" s="314" t="str">
        <f t="shared" si="0"/>
        <v>150</v>
      </c>
      <c r="AI9" s="314" t="str">
        <f t="shared" si="1"/>
        <v>150</v>
      </c>
      <c r="AJ9" s="314" t="str">
        <f t="shared" si="2"/>
        <v>150</v>
      </c>
      <c r="AK9" s="314" t="str">
        <f t="shared" si="3"/>
        <v>150</v>
      </c>
      <c r="AL9" s="314" t="str">
        <f t="shared" si="4"/>
        <v>150</v>
      </c>
      <c r="AM9" s="314" t="str">
        <f t="shared" si="5"/>
        <v>150</v>
      </c>
      <c r="AN9" s="314" t="str">
        <f t="shared" si="6"/>
        <v/>
      </c>
      <c r="AO9" s="314" t="str">
        <f t="shared" si="7"/>
        <v>150</v>
      </c>
      <c r="AP9" s="314" t="str">
        <f t="shared" si="8"/>
        <v>150</v>
      </c>
      <c r="AQ9" s="314" t="str">
        <f t="shared" si="9"/>
        <v>150</v>
      </c>
      <c r="AR9" s="314" t="str">
        <f t="shared" si="9"/>
        <v>150</v>
      </c>
      <c r="AS9" s="314" t="str">
        <f t="shared" si="9"/>
        <v>150</v>
      </c>
      <c r="AT9" s="314" t="str">
        <f t="shared" si="10"/>
        <v>150</v>
      </c>
      <c r="AU9" s="314" t="str">
        <f t="shared" si="11"/>
        <v>150</v>
      </c>
      <c r="AV9" s="314" t="str">
        <f t="shared" si="12"/>
        <v>150</v>
      </c>
      <c r="AW9" s="314"/>
    </row>
    <row r="10" spans="1:49" ht="23.15" customHeight="1" x14ac:dyDescent="0.35">
      <c r="A10" s="291"/>
      <c r="B10" s="306" t="s">
        <v>891</v>
      </c>
      <c r="C10" s="309" t="s">
        <v>874</v>
      </c>
      <c r="D10" s="310" t="s">
        <v>874</v>
      </c>
      <c r="E10" s="309" t="s">
        <v>874</v>
      </c>
      <c r="F10" s="310" t="s">
        <v>874</v>
      </c>
      <c r="G10" s="309" t="s">
        <v>874</v>
      </c>
      <c r="H10" s="310" t="s">
        <v>874</v>
      </c>
      <c r="I10" s="309" t="s">
        <v>874</v>
      </c>
      <c r="J10" s="310" t="s">
        <v>874</v>
      </c>
      <c r="K10" s="293"/>
      <c r="L10" s="306" t="s">
        <v>891</v>
      </c>
      <c r="M10" s="309" t="s">
        <v>880</v>
      </c>
      <c r="N10" s="312" t="s">
        <v>880</v>
      </c>
      <c r="O10" s="309" t="s">
        <v>880</v>
      </c>
      <c r="P10" s="310" t="s">
        <v>880</v>
      </c>
      <c r="Q10" s="312" t="s">
        <v>880</v>
      </c>
      <c r="R10" s="310" t="s">
        <v>880</v>
      </c>
      <c r="S10" s="312" t="s">
        <v>892</v>
      </c>
      <c r="T10" s="308" t="s">
        <v>892</v>
      </c>
      <c r="U10" s="293"/>
      <c r="V10" s="311" t="s">
        <v>891</v>
      </c>
      <c r="W10" s="309" t="s">
        <v>880</v>
      </c>
      <c r="X10" s="312" t="s">
        <v>880</v>
      </c>
      <c r="Y10" s="309" t="s">
        <v>880</v>
      </c>
      <c r="Z10" s="310" t="s">
        <v>880</v>
      </c>
      <c r="AA10" s="312" t="s">
        <v>880</v>
      </c>
      <c r="AB10" s="310" t="s">
        <v>880</v>
      </c>
      <c r="AC10" s="312" t="s">
        <v>892</v>
      </c>
      <c r="AD10" s="308" t="s">
        <v>892</v>
      </c>
      <c r="AE10" s="314"/>
      <c r="AF10" s="314" t="str">
        <f t="shared" si="13"/>
        <v>225</v>
      </c>
      <c r="AG10" s="314" t="str">
        <f t="shared" si="0"/>
        <v>225</v>
      </c>
      <c r="AH10" s="314" t="str">
        <f t="shared" si="0"/>
        <v>225</v>
      </c>
      <c r="AI10" s="314" t="str">
        <f t="shared" si="1"/>
        <v>225</v>
      </c>
      <c r="AJ10" s="314" t="str">
        <f t="shared" si="2"/>
        <v>225</v>
      </c>
      <c r="AK10" s="314" t="str">
        <f t="shared" si="3"/>
        <v>225</v>
      </c>
      <c r="AL10" s="314" t="str">
        <f t="shared" si="4"/>
        <v>200</v>
      </c>
      <c r="AM10" s="314" t="str">
        <f t="shared" si="5"/>
        <v>200</v>
      </c>
      <c r="AN10" s="314" t="str">
        <f t="shared" si="6"/>
        <v/>
      </c>
      <c r="AO10" s="314" t="str">
        <f t="shared" si="7"/>
        <v>225</v>
      </c>
      <c r="AP10" s="314" t="str">
        <f t="shared" si="8"/>
        <v>225</v>
      </c>
      <c r="AQ10" s="314" t="str">
        <f t="shared" si="9"/>
        <v>225</v>
      </c>
      <c r="AR10" s="314" t="str">
        <f t="shared" si="9"/>
        <v>225</v>
      </c>
      <c r="AS10" s="314" t="str">
        <f t="shared" si="9"/>
        <v>225</v>
      </c>
      <c r="AT10" s="314" t="str">
        <f t="shared" si="10"/>
        <v>225</v>
      </c>
      <c r="AU10" s="314" t="str">
        <f t="shared" si="11"/>
        <v>200</v>
      </c>
      <c r="AV10" s="314" t="str">
        <f t="shared" si="12"/>
        <v>200</v>
      </c>
      <c r="AW10" s="314"/>
    </row>
    <row r="11" spans="1:49" ht="23.15" customHeight="1" x14ac:dyDescent="0.35">
      <c r="A11" s="291"/>
      <c r="B11" s="306" t="s">
        <v>893</v>
      </c>
      <c r="C11" s="309" t="s">
        <v>877</v>
      </c>
      <c r="D11" s="310" t="s">
        <v>877</v>
      </c>
      <c r="E11" s="307" t="s">
        <v>877</v>
      </c>
      <c r="F11" s="308" t="s">
        <v>877</v>
      </c>
      <c r="G11" s="309" t="s">
        <v>877</v>
      </c>
      <c r="H11" s="310" t="s">
        <v>877</v>
      </c>
      <c r="I11" s="307" t="s">
        <v>877</v>
      </c>
      <c r="J11" s="308" t="s">
        <v>877</v>
      </c>
      <c r="K11" s="293"/>
      <c r="L11" s="306" t="s">
        <v>893</v>
      </c>
      <c r="M11" s="309" t="s">
        <v>881</v>
      </c>
      <c r="N11" s="310" t="s">
        <v>881</v>
      </c>
      <c r="O11" s="312" t="s">
        <v>881</v>
      </c>
      <c r="P11" s="310" t="s">
        <v>881</v>
      </c>
      <c r="Q11" s="312" t="s">
        <v>881</v>
      </c>
      <c r="R11" s="310" t="s">
        <v>881</v>
      </c>
      <c r="S11" s="312" t="s">
        <v>881</v>
      </c>
      <c r="T11" s="308" t="s">
        <v>881</v>
      </c>
      <c r="U11" s="293"/>
      <c r="V11" s="311" t="s">
        <v>893</v>
      </c>
      <c r="W11" s="309" t="s">
        <v>881</v>
      </c>
      <c r="X11" s="310" t="s">
        <v>881</v>
      </c>
      <c r="Y11" s="312" t="s">
        <v>881</v>
      </c>
      <c r="Z11" s="310" t="s">
        <v>881</v>
      </c>
      <c r="AA11" s="312" t="s">
        <v>881</v>
      </c>
      <c r="AB11" s="310" t="s">
        <v>881</v>
      </c>
      <c r="AC11" s="312" t="s">
        <v>881</v>
      </c>
      <c r="AD11" s="308" t="s">
        <v>881</v>
      </c>
      <c r="AE11" s="314"/>
      <c r="AF11" s="314" t="str">
        <f t="shared" si="13"/>
        <v>175</v>
      </c>
      <c r="AG11" s="314" t="str">
        <f t="shared" si="0"/>
        <v>175</v>
      </c>
      <c r="AH11" s="314" t="str">
        <f t="shared" si="0"/>
        <v>175</v>
      </c>
      <c r="AI11" s="314" t="str">
        <f t="shared" si="1"/>
        <v>175</v>
      </c>
      <c r="AJ11" s="314" t="str">
        <f t="shared" si="2"/>
        <v>175</v>
      </c>
      <c r="AK11" s="314" t="str">
        <f t="shared" si="3"/>
        <v>175</v>
      </c>
      <c r="AL11" s="314" t="str">
        <f t="shared" si="4"/>
        <v>175</v>
      </c>
      <c r="AM11" s="314" t="str">
        <f t="shared" si="5"/>
        <v>175</v>
      </c>
      <c r="AN11" s="314" t="str">
        <f t="shared" si="6"/>
        <v/>
      </c>
      <c r="AO11" s="314" t="str">
        <f t="shared" si="7"/>
        <v>175</v>
      </c>
      <c r="AP11" s="314" t="str">
        <f t="shared" si="8"/>
        <v>175</v>
      </c>
      <c r="AQ11" s="314" t="str">
        <f t="shared" si="9"/>
        <v>175</v>
      </c>
      <c r="AR11" s="314" t="str">
        <f t="shared" si="9"/>
        <v>175</v>
      </c>
      <c r="AS11" s="314" t="str">
        <f t="shared" si="9"/>
        <v>175</v>
      </c>
      <c r="AT11" s="314" t="str">
        <f t="shared" si="10"/>
        <v>175</v>
      </c>
      <c r="AU11" s="314" t="str">
        <f t="shared" si="11"/>
        <v>175</v>
      </c>
      <c r="AV11" s="314" t="str">
        <f t="shared" si="12"/>
        <v>175</v>
      </c>
      <c r="AW11" s="314"/>
    </row>
    <row r="12" spans="1:49" ht="23.15" customHeight="1" x14ac:dyDescent="0.35">
      <c r="A12" s="291"/>
      <c r="B12" s="306" t="s">
        <v>894</v>
      </c>
      <c r="C12" s="309" t="s">
        <v>876</v>
      </c>
      <c r="D12" s="310" t="s">
        <v>876</v>
      </c>
      <c r="E12" s="307" t="s">
        <v>876</v>
      </c>
      <c r="F12" s="308" t="s">
        <v>876</v>
      </c>
      <c r="G12" s="309" t="s">
        <v>876</v>
      </c>
      <c r="H12" s="310" t="s">
        <v>876</v>
      </c>
      <c r="I12" s="307" t="s">
        <v>876</v>
      </c>
      <c r="J12" s="308" t="s">
        <v>876</v>
      </c>
      <c r="K12" s="293"/>
      <c r="L12" s="306" t="s">
        <v>894</v>
      </c>
      <c r="M12" s="309" t="s">
        <v>889</v>
      </c>
      <c r="N12" s="310" t="s">
        <v>889</v>
      </c>
      <c r="O12" s="312" t="s">
        <v>889</v>
      </c>
      <c r="P12" s="310" t="s">
        <v>889</v>
      </c>
      <c r="Q12" s="312" t="s">
        <v>889</v>
      </c>
      <c r="R12" s="310" t="s">
        <v>889</v>
      </c>
      <c r="S12" s="312" t="s">
        <v>889</v>
      </c>
      <c r="T12" s="308" t="s">
        <v>889</v>
      </c>
      <c r="U12" s="293"/>
      <c r="V12" s="311" t="s">
        <v>894</v>
      </c>
      <c r="W12" s="309" t="s">
        <v>889</v>
      </c>
      <c r="X12" s="310" t="s">
        <v>889</v>
      </c>
      <c r="Y12" s="312" t="s">
        <v>889</v>
      </c>
      <c r="Z12" s="310" t="s">
        <v>889</v>
      </c>
      <c r="AA12" s="312" t="s">
        <v>889</v>
      </c>
      <c r="AB12" s="310" t="s">
        <v>889</v>
      </c>
      <c r="AC12" s="312" t="s">
        <v>889</v>
      </c>
      <c r="AD12" s="308" t="s">
        <v>889</v>
      </c>
      <c r="AE12" s="314"/>
      <c r="AF12" s="314" t="str">
        <f t="shared" si="13"/>
        <v>150</v>
      </c>
      <c r="AG12" s="314" t="str">
        <f t="shared" si="0"/>
        <v>150</v>
      </c>
      <c r="AH12" s="314" t="str">
        <f t="shared" si="0"/>
        <v>150</v>
      </c>
      <c r="AI12" s="314" t="str">
        <f t="shared" si="1"/>
        <v>150</v>
      </c>
      <c r="AJ12" s="314" t="str">
        <f t="shared" si="2"/>
        <v>150</v>
      </c>
      <c r="AK12" s="314" t="str">
        <f t="shared" si="3"/>
        <v>150</v>
      </c>
      <c r="AL12" s="314" t="str">
        <f t="shared" si="4"/>
        <v>150</v>
      </c>
      <c r="AM12" s="314" t="str">
        <f t="shared" si="5"/>
        <v>150</v>
      </c>
      <c r="AN12" s="314" t="str">
        <f t="shared" si="6"/>
        <v/>
      </c>
      <c r="AO12" s="314" t="str">
        <f t="shared" si="7"/>
        <v>150</v>
      </c>
      <c r="AP12" s="314" t="str">
        <f t="shared" si="8"/>
        <v>150</v>
      </c>
      <c r="AQ12" s="314" t="str">
        <f t="shared" si="9"/>
        <v>150</v>
      </c>
      <c r="AR12" s="314" t="str">
        <f t="shared" si="9"/>
        <v>150</v>
      </c>
      <c r="AS12" s="314" t="str">
        <f t="shared" si="9"/>
        <v>150</v>
      </c>
      <c r="AT12" s="314" t="str">
        <f t="shared" si="10"/>
        <v>150</v>
      </c>
      <c r="AU12" s="314" t="str">
        <f t="shared" si="11"/>
        <v>150</v>
      </c>
      <c r="AV12" s="314" t="str">
        <f t="shared" si="12"/>
        <v>150</v>
      </c>
      <c r="AW12" s="314"/>
    </row>
    <row r="13" spans="1:49" ht="23.15" customHeight="1" x14ac:dyDescent="0.35">
      <c r="A13" s="291"/>
      <c r="B13" s="306" t="s">
        <v>895</v>
      </c>
      <c r="C13" s="309" t="s">
        <v>876</v>
      </c>
      <c r="D13" s="310" t="s">
        <v>876</v>
      </c>
      <c r="E13" s="307" t="s">
        <v>876</v>
      </c>
      <c r="F13" s="308" t="s">
        <v>876</v>
      </c>
      <c r="G13" s="309" t="s">
        <v>876</v>
      </c>
      <c r="H13" s="310" t="s">
        <v>876</v>
      </c>
      <c r="I13" s="307" t="s">
        <v>876</v>
      </c>
      <c r="J13" s="308" t="s">
        <v>876</v>
      </c>
      <c r="K13" s="293"/>
      <c r="L13" s="306" t="s">
        <v>895</v>
      </c>
      <c r="M13" s="309" t="s">
        <v>889</v>
      </c>
      <c r="N13" s="310" t="s">
        <v>889</v>
      </c>
      <c r="O13" s="312" t="s">
        <v>889</v>
      </c>
      <c r="P13" s="310" t="s">
        <v>889</v>
      </c>
      <c r="Q13" s="312" t="s">
        <v>889</v>
      </c>
      <c r="R13" s="310" t="s">
        <v>889</v>
      </c>
      <c r="S13" s="312" t="s">
        <v>889</v>
      </c>
      <c r="T13" s="308" t="s">
        <v>889</v>
      </c>
      <c r="U13" s="293"/>
      <c r="V13" s="311" t="s">
        <v>896</v>
      </c>
      <c r="W13" s="309" t="s">
        <v>889</v>
      </c>
      <c r="X13" s="310" t="s">
        <v>889</v>
      </c>
      <c r="Y13" s="312" t="s">
        <v>889</v>
      </c>
      <c r="Z13" s="310" t="s">
        <v>889</v>
      </c>
      <c r="AA13" s="312" t="s">
        <v>889</v>
      </c>
      <c r="AB13" s="310" t="s">
        <v>889</v>
      </c>
      <c r="AC13" s="312" t="s">
        <v>889</v>
      </c>
      <c r="AD13" s="308" t="s">
        <v>889</v>
      </c>
      <c r="AE13" s="314"/>
      <c r="AF13" s="314" t="str">
        <f t="shared" si="13"/>
        <v>150</v>
      </c>
      <c r="AG13" s="314" t="str">
        <f t="shared" si="0"/>
        <v>150</v>
      </c>
      <c r="AH13" s="314" t="str">
        <f t="shared" si="0"/>
        <v>150</v>
      </c>
      <c r="AI13" s="314" t="str">
        <f t="shared" si="1"/>
        <v>150</v>
      </c>
      <c r="AJ13" s="314" t="str">
        <f t="shared" si="2"/>
        <v>150</v>
      </c>
      <c r="AK13" s="314" t="str">
        <f t="shared" si="3"/>
        <v>150</v>
      </c>
      <c r="AL13" s="314" t="str">
        <f t="shared" si="4"/>
        <v>150</v>
      </c>
      <c r="AM13" s="314" t="str">
        <f t="shared" si="5"/>
        <v>150</v>
      </c>
      <c r="AN13" s="314" t="str">
        <f t="shared" si="6"/>
        <v/>
      </c>
      <c r="AO13" s="314" t="str">
        <f t="shared" si="7"/>
        <v>150</v>
      </c>
      <c r="AP13" s="314" t="str">
        <f t="shared" si="8"/>
        <v>150</v>
      </c>
      <c r="AQ13" s="314" t="str">
        <f t="shared" si="9"/>
        <v>150</v>
      </c>
      <c r="AR13" s="314" t="str">
        <f t="shared" si="9"/>
        <v>150</v>
      </c>
      <c r="AS13" s="314" t="str">
        <f t="shared" si="9"/>
        <v>150</v>
      </c>
      <c r="AT13" s="314" t="str">
        <f t="shared" si="10"/>
        <v>150</v>
      </c>
      <c r="AU13" s="314" t="str">
        <f t="shared" si="11"/>
        <v>150</v>
      </c>
      <c r="AV13" s="314" t="str">
        <f t="shared" si="12"/>
        <v>150</v>
      </c>
      <c r="AW13" s="314"/>
    </row>
    <row r="14" spans="1:49" ht="23.15" customHeight="1" x14ac:dyDescent="0.35">
      <c r="A14" s="291"/>
      <c r="B14" s="306"/>
      <c r="C14" s="309"/>
      <c r="D14" s="310"/>
      <c r="E14" s="307"/>
      <c r="F14" s="308"/>
      <c r="G14" s="309"/>
      <c r="H14" s="310"/>
      <c r="I14" s="307"/>
      <c r="J14" s="308"/>
      <c r="K14" s="293"/>
      <c r="L14" s="306"/>
      <c r="M14" s="309" t="s">
        <v>897</v>
      </c>
      <c r="N14" s="310" t="s">
        <v>897</v>
      </c>
      <c r="O14" s="309" t="s">
        <v>897</v>
      </c>
      <c r="P14" s="310" t="s">
        <v>897</v>
      </c>
      <c r="Q14" s="312" t="s">
        <v>889</v>
      </c>
      <c r="R14" s="310" t="s">
        <v>889</v>
      </c>
      <c r="S14" s="312" t="s">
        <v>889</v>
      </c>
      <c r="T14" s="308" t="s">
        <v>889</v>
      </c>
      <c r="U14" s="293"/>
      <c r="V14" s="311" t="s">
        <v>898</v>
      </c>
      <c r="W14" s="309" t="s">
        <v>897</v>
      </c>
      <c r="X14" s="310" t="s">
        <v>897</v>
      </c>
      <c r="Y14" s="309" t="s">
        <v>897</v>
      </c>
      <c r="Z14" s="310" t="s">
        <v>897</v>
      </c>
      <c r="AA14" s="312" t="s">
        <v>889</v>
      </c>
      <c r="AB14" s="310" t="s">
        <v>889</v>
      </c>
      <c r="AC14" s="312" t="s">
        <v>889</v>
      </c>
      <c r="AD14" s="308" t="s">
        <v>889</v>
      </c>
      <c r="AE14" s="314"/>
      <c r="AF14" s="314" t="str">
        <f t="shared" si="13"/>
        <v>250</v>
      </c>
      <c r="AG14" s="314" t="str">
        <f t="shared" si="0"/>
        <v>250</v>
      </c>
      <c r="AH14" s="314" t="str">
        <f t="shared" si="0"/>
        <v>250</v>
      </c>
      <c r="AI14" s="314" t="str">
        <f t="shared" si="1"/>
        <v>250</v>
      </c>
      <c r="AJ14" s="314" t="str">
        <f t="shared" si="2"/>
        <v>150</v>
      </c>
      <c r="AK14" s="314" t="str">
        <f t="shared" si="3"/>
        <v>150</v>
      </c>
      <c r="AL14" s="314" t="str">
        <f t="shared" si="4"/>
        <v>150</v>
      </c>
      <c r="AM14" s="314" t="str">
        <f t="shared" si="5"/>
        <v>150</v>
      </c>
      <c r="AN14" s="314" t="str">
        <f t="shared" si="6"/>
        <v/>
      </c>
      <c r="AO14" s="314" t="str">
        <f t="shared" si="7"/>
        <v>250</v>
      </c>
      <c r="AP14" s="314" t="str">
        <f t="shared" si="8"/>
        <v>250</v>
      </c>
      <c r="AQ14" s="314" t="str">
        <f t="shared" si="9"/>
        <v>250</v>
      </c>
      <c r="AR14" s="314" t="str">
        <f t="shared" si="9"/>
        <v>250</v>
      </c>
      <c r="AS14" s="314" t="str">
        <f t="shared" si="9"/>
        <v>150</v>
      </c>
      <c r="AT14" s="314" t="str">
        <f t="shared" si="10"/>
        <v>150</v>
      </c>
      <c r="AU14" s="314" t="str">
        <f t="shared" si="11"/>
        <v>150</v>
      </c>
      <c r="AV14" s="314" t="str">
        <f t="shared" si="12"/>
        <v>150</v>
      </c>
      <c r="AW14" s="314"/>
    </row>
    <row r="15" spans="1:49" ht="23.15" customHeight="1" x14ac:dyDescent="0.35">
      <c r="A15" s="291"/>
      <c r="B15" s="306" t="s">
        <v>899</v>
      </c>
      <c r="C15" s="307" t="s">
        <v>877</v>
      </c>
      <c r="D15" s="308" t="s">
        <v>877</v>
      </c>
      <c r="E15" s="307" t="s">
        <v>877</v>
      </c>
      <c r="F15" s="308" t="s">
        <v>877</v>
      </c>
      <c r="G15" s="307" t="s">
        <v>877</v>
      </c>
      <c r="H15" s="308" t="s">
        <v>877</v>
      </c>
      <c r="I15" s="307" t="s">
        <v>877</v>
      </c>
      <c r="J15" s="308" t="s">
        <v>877</v>
      </c>
      <c r="K15" s="293"/>
      <c r="L15" s="306" t="s">
        <v>899</v>
      </c>
      <c r="M15" s="309" t="s">
        <v>881</v>
      </c>
      <c r="N15" s="310" t="s">
        <v>881</v>
      </c>
      <c r="O15" s="312" t="s">
        <v>881</v>
      </c>
      <c r="P15" s="310" t="s">
        <v>881</v>
      </c>
      <c r="Q15" s="312" t="s">
        <v>881</v>
      </c>
      <c r="R15" s="310" t="s">
        <v>881</v>
      </c>
      <c r="S15" s="312" t="s">
        <v>881</v>
      </c>
      <c r="T15" s="308" t="s">
        <v>881</v>
      </c>
      <c r="U15" s="293"/>
      <c r="V15" s="311" t="s">
        <v>899</v>
      </c>
      <c r="W15" s="309" t="s">
        <v>881</v>
      </c>
      <c r="X15" s="310" t="s">
        <v>881</v>
      </c>
      <c r="Y15" s="312" t="s">
        <v>881</v>
      </c>
      <c r="Z15" s="310" t="s">
        <v>881</v>
      </c>
      <c r="AA15" s="312" t="s">
        <v>881</v>
      </c>
      <c r="AB15" s="310" t="s">
        <v>881</v>
      </c>
      <c r="AC15" s="312" t="s">
        <v>881</v>
      </c>
      <c r="AD15" s="308" t="s">
        <v>881</v>
      </c>
      <c r="AE15" s="314"/>
      <c r="AF15" s="314" t="str">
        <f t="shared" si="13"/>
        <v>175</v>
      </c>
      <c r="AG15" s="314" t="str">
        <f t="shared" si="0"/>
        <v>175</v>
      </c>
      <c r="AH15" s="314" t="str">
        <f t="shared" si="0"/>
        <v>175</v>
      </c>
      <c r="AI15" s="314" t="str">
        <f t="shared" si="1"/>
        <v>175</v>
      </c>
      <c r="AJ15" s="314" t="str">
        <f t="shared" si="2"/>
        <v>175</v>
      </c>
      <c r="AK15" s="314" t="str">
        <f t="shared" si="3"/>
        <v>175</v>
      </c>
      <c r="AL15" s="314" t="str">
        <f t="shared" si="4"/>
        <v>175</v>
      </c>
      <c r="AM15" s="314" t="str">
        <f t="shared" si="5"/>
        <v>175</v>
      </c>
      <c r="AN15" s="314" t="str">
        <f t="shared" si="6"/>
        <v/>
      </c>
      <c r="AO15" s="314" t="str">
        <f t="shared" si="7"/>
        <v>175</v>
      </c>
      <c r="AP15" s="314" t="str">
        <f t="shared" si="8"/>
        <v>175</v>
      </c>
      <c r="AQ15" s="314" t="str">
        <f t="shared" si="9"/>
        <v>175</v>
      </c>
      <c r="AR15" s="314" t="str">
        <f t="shared" si="9"/>
        <v>175</v>
      </c>
      <c r="AS15" s="314" t="str">
        <f t="shared" si="9"/>
        <v>175</v>
      </c>
      <c r="AT15" s="314" t="str">
        <f t="shared" si="10"/>
        <v>175</v>
      </c>
      <c r="AU15" s="314" t="str">
        <f t="shared" si="11"/>
        <v>175</v>
      </c>
      <c r="AV15" s="314" t="str">
        <f t="shared" si="12"/>
        <v>175</v>
      </c>
      <c r="AW15" s="314"/>
    </row>
    <row r="16" spans="1:49" ht="23.15" customHeight="1" x14ac:dyDescent="0.35">
      <c r="A16" s="291"/>
      <c r="B16" s="313" t="s">
        <v>900</v>
      </c>
      <c r="C16" s="309" t="s">
        <v>877</v>
      </c>
      <c r="D16" s="308" t="s">
        <v>877</v>
      </c>
      <c r="E16" s="307" t="s">
        <v>877</v>
      </c>
      <c r="F16" s="308" t="s">
        <v>877</v>
      </c>
      <c r="G16" s="307" t="s">
        <v>877</v>
      </c>
      <c r="H16" s="308" t="s">
        <v>877</v>
      </c>
      <c r="I16" s="307" t="s">
        <v>877</v>
      </c>
      <c r="J16" s="308" t="s">
        <v>877</v>
      </c>
      <c r="K16" s="293"/>
      <c r="L16" s="313" t="s">
        <v>900</v>
      </c>
      <c r="M16" s="309" t="s">
        <v>881</v>
      </c>
      <c r="N16" s="308" t="s">
        <v>881</v>
      </c>
      <c r="O16" s="307" t="s">
        <v>881</v>
      </c>
      <c r="P16" s="308" t="s">
        <v>881</v>
      </c>
      <c r="Q16" s="307" t="s">
        <v>881</v>
      </c>
      <c r="R16" s="308" t="s">
        <v>881</v>
      </c>
      <c r="S16" s="307" t="s">
        <v>881</v>
      </c>
      <c r="T16" s="308" t="s">
        <v>881</v>
      </c>
      <c r="U16" s="293"/>
      <c r="V16" s="313" t="s">
        <v>900</v>
      </c>
      <c r="W16" s="309" t="s">
        <v>881</v>
      </c>
      <c r="X16" s="308" t="s">
        <v>881</v>
      </c>
      <c r="Y16" s="307" t="s">
        <v>881</v>
      </c>
      <c r="Z16" s="308" t="s">
        <v>881</v>
      </c>
      <c r="AA16" s="307" t="s">
        <v>881</v>
      </c>
      <c r="AB16" s="308" t="s">
        <v>881</v>
      </c>
      <c r="AC16" s="307" t="s">
        <v>881</v>
      </c>
      <c r="AD16" s="308" t="s">
        <v>881</v>
      </c>
      <c r="AE16" s="314"/>
      <c r="AF16" s="314" t="str">
        <f t="shared" si="13"/>
        <v>175</v>
      </c>
      <c r="AG16" s="314" t="str">
        <f t="shared" si="0"/>
        <v>175</v>
      </c>
      <c r="AH16" s="314" t="str">
        <f t="shared" si="0"/>
        <v>175</v>
      </c>
      <c r="AI16" s="314" t="str">
        <f t="shared" si="1"/>
        <v>175</v>
      </c>
      <c r="AJ16" s="314" t="str">
        <f t="shared" si="2"/>
        <v>175</v>
      </c>
      <c r="AK16" s="314" t="str">
        <f t="shared" si="3"/>
        <v>175</v>
      </c>
      <c r="AL16" s="314" t="str">
        <f t="shared" si="4"/>
        <v>175</v>
      </c>
      <c r="AM16" s="314" t="str">
        <f t="shared" si="5"/>
        <v>175</v>
      </c>
      <c r="AN16" s="314" t="str">
        <f t="shared" si="6"/>
        <v/>
      </c>
      <c r="AO16" s="314" t="str">
        <f t="shared" si="7"/>
        <v>175</v>
      </c>
      <c r="AP16" s="314" t="str">
        <f t="shared" si="8"/>
        <v>175</v>
      </c>
      <c r="AQ16" s="314" t="str">
        <f t="shared" si="9"/>
        <v>175</v>
      </c>
      <c r="AR16" s="314" t="str">
        <f t="shared" si="9"/>
        <v>175</v>
      </c>
      <c r="AS16" s="314" t="str">
        <f t="shared" si="9"/>
        <v>175</v>
      </c>
      <c r="AT16" s="314" t="str">
        <f t="shared" si="10"/>
        <v>175</v>
      </c>
      <c r="AU16" s="314" t="str">
        <f t="shared" si="11"/>
        <v>175</v>
      </c>
      <c r="AV16" s="314" t="str">
        <f t="shared" si="12"/>
        <v>175</v>
      </c>
      <c r="AW16" s="314"/>
    </row>
    <row r="17" spans="1:49" ht="23.15" customHeight="1" x14ac:dyDescent="0.35">
      <c r="A17" s="291"/>
      <c r="B17" s="306" t="s">
        <v>901</v>
      </c>
      <c r="C17" s="307" t="s">
        <v>874</v>
      </c>
      <c r="D17" s="310" t="s">
        <v>874</v>
      </c>
      <c r="E17" s="307" t="s">
        <v>902</v>
      </c>
      <c r="F17" s="308" t="s">
        <v>902</v>
      </c>
      <c r="G17" s="307" t="s">
        <v>877</v>
      </c>
      <c r="H17" s="308" t="s">
        <v>877</v>
      </c>
      <c r="I17" s="307" t="s">
        <v>876</v>
      </c>
      <c r="J17" s="308" t="s">
        <v>876</v>
      </c>
      <c r="K17" s="293"/>
      <c r="L17" s="306" t="s">
        <v>901</v>
      </c>
      <c r="M17" s="307" t="s">
        <v>879</v>
      </c>
      <c r="N17" s="310" t="s">
        <v>879</v>
      </c>
      <c r="O17" s="307" t="s">
        <v>903</v>
      </c>
      <c r="P17" s="308" t="s">
        <v>903</v>
      </c>
      <c r="Q17" s="307" t="s">
        <v>878</v>
      </c>
      <c r="R17" s="308" t="s">
        <v>878</v>
      </c>
      <c r="S17" s="307" t="s">
        <v>892</v>
      </c>
      <c r="T17" s="308" t="s">
        <v>892</v>
      </c>
      <c r="U17" s="293"/>
      <c r="V17" s="306" t="s">
        <v>901</v>
      </c>
      <c r="W17" s="307" t="s">
        <v>878</v>
      </c>
      <c r="X17" s="310" t="s">
        <v>878</v>
      </c>
      <c r="Y17" s="307" t="s">
        <v>897</v>
      </c>
      <c r="Z17" s="308" t="s">
        <v>897</v>
      </c>
      <c r="AA17" s="307" t="s">
        <v>880</v>
      </c>
      <c r="AB17" s="308" t="s">
        <v>880</v>
      </c>
      <c r="AC17" s="307" t="s">
        <v>892</v>
      </c>
      <c r="AD17" s="308" t="s">
        <v>892</v>
      </c>
      <c r="AE17" s="314"/>
      <c r="AF17" s="314" t="str">
        <f t="shared" si="13"/>
        <v>325</v>
      </c>
      <c r="AG17" s="314" t="str">
        <f t="shared" si="0"/>
        <v>325</v>
      </c>
      <c r="AH17" s="314" t="str">
        <f t="shared" si="0"/>
        <v>300</v>
      </c>
      <c r="AI17" s="314" t="str">
        <f t="shared" si="1"/>
        <v>300</v>
      </c>
      <c r="AJ17" s="314" t="str">
        <f t="shared" si="2"/>
        <v>275</v>
      </c>
      <c r="AK17" s="314" t="str">
        <f t="shared" si="3"/>
        <v>275</v>
      </c>
      <c r="AL17" s="314" t="str">
        <f t="shared" si="4"/>
        <v>200</v>
      </c>
      <c r="AM17" s="314" t="str">
        <f t="shared" si="5"/>
        <v>200</v>
      </c>
      <c r="AN17" s="314" t="str">
        <f t="shared" si="6"/>
        <v/>
      </c>
      <c r="AO17" s="314" t="str">
        <f t="shared" si="7"/>
        <v>275</v>
      </c>
      <c r="AP17" s="314" t="str">
        <f t="shared" si="8"/>
        <v>275</v>
      </c>
      <c r="AQ17" s="314" t="str">
        <f t="shared" si="9"/>
        <v>250</v>
      </c>
      <c r="AR17" s="314" t="str">
        <f t="shared" si="9"/>
        <v>250</v>
      </c>
      <c r="AS17" s="314" t="str">
        <f t="shared" si="9"/>
        <v>225</v>
      </c>
      <c r="AT17" s="314" t="str">
        <f t="shared" si="10"/>
        <v>225</v>
      </c>
      <c r="AU17" s="314" t="str">
        <f t="shared" si="11"/>
        <v>200</v>
      </c>
      <c r="AV17" s="314" t="str">
        <f t="shared" si="12"/>
        <v>200</v>
      </c>
      <c r="AW17" s="314"/>
    </row>
    <row r="18" spans="1:49" ht="23.15" customHeight="1" x14ac:dyDescent="0.35">
      <c r="A18" s="291"/>
      <c r="B18" s="306"/>
      <c r="C18" s="307"/>
      <c r="D18" s="310"/>
      <c r="E18" s="307"/>
      <c r="F18" s="308"/>
      <c r="G18" s="307"/>
      <c r="H18" s="308"/>
      <c r="I18" s="307"/>
      <c r="J18" s="308"/>
      <c r="K18" s="293"/>
      <c r="L18" s="306"/>
      <c r="M18" s="307" t="s">
        <v>879</v>
      </c>
      <c r="N18" s="310" t="s">
        <v>879</v>
      </c>
      <c r="O18" s="307" t="s">
        <v>903</v>
      </c>
      <c r="P18" s="308" t="s">
        <v>903</v>
      </c>
      <c r="Q18" s="307" t="s">
        <v>878</v>
      </c>
      <c r="R18" s="308" t="s">
        <v>878</v>
      </c>
      <c r="S18" s="307" t="s">
        <v>892</v>
      </c>
      <c r="T18" s="308" t="s">
        <v>892</v>
      </c>
      <c r="U18" s="293"/>
      <c r="V18" s="306" t="s">
        <v>904</v>
      </c>
      <c r="W18" s="307" t="s">
        <v>879</v>
      </c>
      <c r="X18" s="310" t="s">
        <v>879</v>
      </c>
      <c r="Y18" s="307" t="s">
        <v>903</v>
      </c>
      <c r="Z18" s="308" t="s">
        <v>903</v>
      </c>
      <c r="AA18" s="307" t="s">
        <v>878</v>
      </c>
      <c r="AB18" s="308" t="s">
        <v>878</v>
      </c>
      <c r="AC18" s="307" t="s">
        <v>892</v>
      </c>
      <c r="AD18" s="308" t="s">
        <v>892</v>
      </c>
      <c r="AE18" s="314"/>
      <c r="AF18" s="314" t="str">
        <f t="shared" si="13"/>
        <v>325</v>
      </c>
      <c r="AG18" s="314" t="str">
        <f t="shared" si="0"/>
        <v>325</v>
      </c>
      <c r="AH18" s="314" t="str">
        <f t="shared" si="0"/>
        <v>300</v>
      </c>
      <c r="AI18" s="314" t="str">
        <f t="shared" si="1"/>
        <v>300</v>
      </c>
      <c r="AJ18" s="314" t="str">
        <f t="shared" si="2"/>
        <v>275</v>
      </c>
      <c r="AK18" s="314" t="str">
        <f t="shared" si="3"/>
        <v>275</v>
      </c>
      <c r="AL18" s="314" t="str">
        <f t="shared" si="4"/>
        <v>200</v>
      </c>
      <c r="AM18" s="314" t="str">
        <f t="shared" si="5"/>
        <v>200</v>
      </c>
      <c r="AN18" s="314" t="str">
        <f t="shared" si="6"/>
        <v/>
      </c>
      <c r="AO18" s="314" t="str">
        <f t="shared" si="7"/>
        <v>325</v>
      </c>
      <c r="AP18" s="314" t="str">
        <f t="shared" si="8"/>
        <v>325</v>
      </c>
      <c r="AQ18" s="314" t="str">
        <f t="shared" si="9"/>
        <v>300</v>
      </c>
      <c r="AR18" s="314" t="str">
        <f t="shared" si="9"/>
        <v>300</v>
      </c>
      <c r="AS18" s="314" t="str">
        <f t="shared" si="9"/>
        <v>275</v>
      </c>
      <c r="AT18" s="314" t="str">
        <f t="shared" si="10"/>
        <v>275</v>
      </c>
      <c r="AU18" s="314" t="str">
        <f t="shared" si="11"/>
        <v>200</v>
      </c>
      <c r="AV18" s="314" t="str">
        <f t="shared" si="12"/>
        <v>200</v>
      </c>
      <c r="AW18" s="314"/>
    </row>
    <row r="19" spans="1:49" ht="23.15" customHeight="1" x14ac:dyDescent="0.35">
      <c r="A19" s="291"/>
      <c r="B19" s="306" t="s">
        <v>905</v>
      </c>
      <c r="C19" s="307" t="s">
        <v>874</v>
      </c>
      <c r="D19" s="308" t="s">
        <v>874</v>
      </c>
      <c r="E19" s="307" t="s">
        <v>902</v>
      </c>
      <c r="F19" s="308" t="s">
        <v>902</v>
      </c>
      <c r="G19" s="307" t="s">
        <v>877</v>
      </c>
      <c r="H19" s="308" t="s">
        <v>877</v>
      </c>
      <c r="I19" s="307" t="s">
        <v>876</v>
      </c>
      <c r="J19" s="308" t="s">
        <v>876</v>
      </c>
      <c r="K19" s="293"/>
      <c r="L19" s="306" t="s">
        <v>905</v>
      </c>
      <c r="M19" s="307" t="s">
        <v>879</v>
      </c>
      <c r="N19" s="308" t="s">
        <v>879</v>
      </c>
      <c r="O19" s="307" t="s">
        <v>903</v>
      </c>
      <c r="P19" s="308" t="s">
        <v>903</v>
      </c>
      <c r="Q19" s="307" t="s">
        <v>878</v>
      </c>
      <c r="R19" s="308" t="s">
        <v>878</v>
      </c>
      <c r="S19" s="307" t="s">
        <v>892</v>
      </c>
      <c r="T19" s="308" t="s">
        <v>892</v>
      </c>
      <c r="U19" s="293"/>
      <c r="V19" s="306" t="s">
        <v>905</v>
      </c>
      <c r="W19" s="307" t="s">
        <v>879</v>
      </c>
      <c r="X19" s="308" t="s">
        <v>879</v>
      </c>
      <c r="Y19" s="307" t="s">
        <v>903</v>
      </c>
      <c r="Z19" s="308" t="s">
        <v>903</v>
      </c>
      <c r="AA19" s="307" t="s">
        <v>878</v>
      </c>
      <c r="AB19" s="308" t="s">
        <v>878</v>
      </c>
      <c r="AC19" s="307" t="s">
        <v>892</v>
      </c>
      <c r="AD19" s="308" t="s">
        <v>892</v>
      </c>
      <c r="AE19" s="314"/>
      <c r="AF19" s="314" t="str">
        <f t="shared" si="13"/>
        <v>325</v>
      </c>
      <c r="AG19" s="314" t="str">
        <f t="shared" si="0"/>
        <v>325</v>
      </c>
      <c r="AH19" s="314" t="str">
        <f t="shared" si="0"/>
        <v>300</v>
      </c>
      <c r="AI19" s="314" t="str">
        <f t="shared" si="1"/>
        <v>300</v>
      </c>
      <c r="AJ19" s="314" t="str">
        <f t="shared" si="2"/>
        <v>275</v>
      </c>
      <c r="AK19" s="314" t="str">
        <f t="shared" si="3"/>
        <v>275</v>
      </c>
      <c r="AL19" s="314" t="str">
        <f t="shared" si="4"/>
        <v>200</v>
      </c>
      <c r="AM19" s="314" t="str">
        <f t="shared" si="5"/>
        <v>200</v>
      </c>
      <c r="AN19" s="314" t="str">
        <f t="shared" si="6"/>
        <v/>
      </c>
      <c r="AO19" s="314" t="str">
        <f t="shared" si="7"/>
        <v>325</v>
      </c>
      <c r="AP19" s="314" t="str">
        <f t="shared" si="8"/>
        <v>325</v>
      </c>
      <c r="AQ19" s="314" t="str">
        <f t="shared" si="9"/>
        <v>300</v>
      </c>
      <c r="AR19" s="314" t="str">
        <f t="shared" si="9"/>
        <v>300</v>
      </c>
      <c r="AS19" s="314" t="str">
        <f t="shared" si="9"/>
        <v>275</v>
      </c>
      <c r="AT19" s="314" t="str">
        <f t="shared" si="10"/>
        <v>275</v>
      </c>
      <c r="AU19" s="314" t="str">
        <f t="shared" si="11"/>
        <v>200</v>
      </c>
      <c r="AV19" s="314" t="str">
        <f t="shared" si="12"/>
        <v>200</v>
      </c>
      <c r="AW19" s="314"/>
    </row>
    <row r="20" spans="1:49" ht="23.15" customHeight="1" x14ac:dyDescent="0.35">
      <c r="A20" s="291"/>
      <c r="B20" s="306" t="s">
        <v>906</v>
      </c>
      <c r="C20" s="309" t="s">
        <v>907</v>
      </c>
      <c r="D20" s="310" t="s">
        <v>908</v>
      </c>
      <c r="E20" s="309" t="s">
        <v>907</v>
      </c>
      <c r="F20" s="310" t="s">
        <v>908</v>
      </c>
      <c r="G20" s="309" t="s">
        <v>907</v>
      </c>
      <c r="H20" s="310" t="s">
        <v>908</v>
      </c>
      <c r="I20" s="309" t="s">
        <v>907</v>
      </c>
      <c r="J20" s="310" t="s">
        <v>908</v>
      </c>
      <c r="K20" s="293"/>
      <c r="L20" s="306" t="s">
        <v>906</v>
      </c>
      <c r="M20" s="309" t="s">
        <v>908</v>
      </c>
      <c r="N20" s="308" t="s">
        <v>909</v>
      </c>
      <c r="O20" s="307" t="s">
        <v>908</v>
      </c>
      <c r="P20" s="308" t="s">
        <v>909</v>
      </c>
      <c r="Q20" s="307" t="s">
        <v>908</v>
      </c>
      <c r="R20" s="308" t="s">
        <v>909</v>
      </c>
      <c r="S20" s="307" t="s">
        <v>908</v>
      </c>
      <c r="T20" s="308" t="s">
        <v>909</v>
      </c>
      <c r="U20" s="293"/>
      <c r="V20" s="306" t="s">
        <v>906</v>
      </c>
      <c r="W20" s="309" t="s">
        <v>910</v>
      </c>
      <c r="X20" s="312" t="s">
        <v>910</v>
      </c>
      <c r="Y20" s="366" t="s">
        <v>910</v>
      </c>
      <c r="Z20" s="312" t="s">
        <v>910</v>
      </c>
      <c r="AA20" s="366" t="s">
        <v>908</v>
      </c>
      <c r="AB20" s="312" t="s">
        <v>909</v>
      </c>
      <c r="AC20" s="366" t="s">
        <v>908</v>
      </c>
      <c r="AD20" s="310" t="s">
        <v>909</v>
      </c>
      <c r="AE20" s="312"/>
      <c r="AF20" s="314" t="str">
        <f>MID(M20,2,2)</f>
        <v>60</v>
      </c>
      <c r="AG20" s="314" t="str">
        <f t="shared" ref="AG20:AM20" si="14">MID(N20,2,2)</f>
        <v>80</v>
      </c>
      <c r="AH20" s="314" t="str">
        <f t="shared" si="14"/>
        <v>60</v>
      </c>
      <c r="AI20" s="314" t="str">
        <f t="shared" si="14"/>
        <v>80</v>
      </c>
      <c r="AJ20" s="314" t="str">
        <f t="shared" si="14"/>
        <v>60</v>
      </c>
      <c r="AK20" s="314" t="str">
        <f t="shared" si="14"/>
        <v>80</v>
      </c>
      <c r="AL20" s="314" t="str">
        <f t="shared" si="14"/>
        <v>60</v>
      </c>
      <c r="AM20" s="314" t="str">
        <f t="shared" si="14"/>
        <v>80</v>
      </c>
      <c r="AN20" s="314" t="str">
        <f t="shared" ref="AN20:AN29" si="15">MID(U20,2,3)</f>
        <v/>
      </c>
      <c r="AO20" s="314" t="str">
        <f t="shared" si="7"/>
        <v>100</v>
      </c>
      <c r="AP20" s="314" t="str">
        <f t="shared" si="8"/>
        <v>100</v>
      </c>
      <c r="AQ20" s="314" t="str">
        <f t="shared" si="9"/>
        <v>100</v>
      </c>
      <c r="AR20" s="314" t="str">
        <f t="shared" si="9"/>
        <v>100</v>
      </c>
      <c r="AS20" s="314" t="str">
        <f>MID(AA20,2,2)</f>
        <v>60</v>
      </c>
      <c r="AT20" s="314" t="str">
        <f t="shared" ref="AT20:AV20" si="16">MID(AB20,2,2)</f>
        <v>80</v>
      </c>
      <c r="AU20" s="314" t="str">
        <f t="shared" si="16"/>
        <v>60</v>
      </c>
      <c r="AV20" s="314" t="str">
        <f t="shared" si="16"/>
        <v>80</v>
      </c>
      <c r="AW20" s="314"/>
    </row>
    <row r="21" spans="1:49" ht="23.15" customHeight="1" x14ac:dyDescent="0.35">
      <c r="A21" s="291"/>
      <c r="B21" s="306"/>
      <c r="C21" s="309"/>
      <c r="D21" s="310"/>
      <c r="E21" s="309"/>
      <c r="F21" s="310"/>
      <c r="G21" s="309"/>
      <c r="H21" s="310"/>
      <c r="I21" s="309"/>
      <c r="J21" s="310"/>
      <c r="K21" s="293"/>
      <c r="L21" s="306"/>
      <c r="M21" s="309" t="s">
        <v>878</v>
      </c>
      <c r="N21" s="308" t="s">
        <v>878</v>
      </c>
      <c r="O21" s="307" t="s">
        <v>878</v>
      </c>
      <c r="P21" s="308" t="s">
        <v>878</v>
      </c>
      <c r="Q21" s="307" t="s">
        <v>878</v>
      </c>
      <c r="R21" s="308" t="s">
        <v>878</v>
      </c>
      <c r="S21" s="307" t="s">
        <v>878</v>
      </c>
      <c r="T21" s="308" t="s">
        <v>878</v>
      </c>
      <c r="U21" s="293"/>
      <c r="V21" s="306" t="s">
        <v>911</v>
      </c>
      <c r="W21" s="309" t="s">
        <v>878</v>
      </c>
      <c r="X21" s="308" t="s">
        <v>878</v>
      </c>
      <c r="Y21" s="307" t="s">
        <v>878</v>
      </c>
      <c r="Z21" s="308" t="s">
        <v>878</v>
      </c>
      <c r="AA21" s="307" t="s">
        <v>878</v>
      </c>
      <c r="AB21" s="308" t="s">
        <v>878</v>
      </c>
      <c r="AC21" s="307" t="s">
        <v>878</v>
      </c>
      <c r="AD21" s="308" t="s">
        <v>878</v>
      </c>
      <c r="AE21" s="314"/>
      <c r="AF21" s="314" t="str">
        <f t="shared" si="13"/>
        <v>275</v>
      </c>
      <c r="AG21" s="314" t="str">
        <f t="shared" si="0"/>
        <v>275</v>
      </c>
      <c r="AH21" s="314" t="str">
        <f t="shared" si="0"/>
        <v>275</v>
      </c>
      <c r="AI21" s="314" t="str">
        <f t="shared" si="1"/>
        <v>275</v>
      </c>
      <c r="AJ21" s="314" t="str">
        <f t="shared" si="2"/>
        <v>275</v>
      </c>
      <c r="AK21" s="314" t="str">
        <f t="shared" si="3"/>
        <v>275</v>
      </c>
      <c r="AL21" s="314" t="str">
        <f t="shared" ref="AL21:AM23" si="17">MID(S21,2,3)</f>
        <v>275</v>
      </c>
      <c r="AM21" s="314" t="str">
        <f t="shared" si="17"/>
        <v>275</v>
      </c>
      <c r="AN21" s="314" t="str">
        <f t="shared" si="15"/>
        <v/>
      </c>
      <c r="AO21" s="314" t="str">
        <f t="shared" si="7"/>
        <v>275</v>
      </c>
      <c r="AP21" s="314" t="str">
        <f t="shared" si="8"/>
        <v>275</v>
      </c>
      <c r="AQ21" s="314" t="str">
        <f t="shared" si="9"/>
        <v>275</v>
      </c>
      <c r="AR21" s="314" t="str">
        <f t="shared" si="9"/>
        <v>275</v>
      </c>
      <c r="AS21" s="314" t="str">
        <f t="shared" si="9"/>
        <v>275</v>
      </c>
      <c r="AT21" s="314" t="str">
        <f t="shared" si="10"/>
        <v>275</v>
      </c>
      <c r="AU21" s="314" t="str">
        <f t="shared" si="11"/>
        <v>275</v>
      </c>
      <c r="AV21" s="314" t="str">
        <f t="shared" si="12"/>
        <v>275</v>
      </c>
      <c r="AW21" s="314"/>
    </row>
    <row r="22" spans="1:49" ht="23.15" customHeight="1" x14ac:dyDescent="0.35">
      <c r="A22" s="291"/>
      <c r="B22" s="306"/>
      <c r="C22" s="309"/>
      <c r="D22" s="310"/>
      <c r="E22" s="309"/>
      <c r="F22" s="310"/>
      <c r="G22" s="309"/>
      <c r="H22" s="310"/>
      <c r="I22" s="309"/>
      <c r="J22" s="310"/>
      <c r="K22" s="293"/>
      <c r="L22" s="306"/>
      <c r="M22" s="309" t="s">
        <v>912</v>
      </c>
      <c r="N22" s="308" t="s">
        <v>912</v>
      </c>
      <c r="O22" s="307" t="s">
        <v>912</v>
      </c>
      <c r="P22" s="308" t="s">
        <v>912</v>
      </c>
      <c r="Q22" s="307" t="s">
        <v>912</v>
      </c>
      <c r="R22" s="308" t="s">
        <v>912</v>
      </c>
      <c r="S22" s="307" t="s">
        <v>912</v>
      </c>
      <c r="T22" s="308" t="s">
        <v>912</v>
      </c>
      <c r="U22" s="293"/>
      <c r="V22" s="306" t="s">
        <v>913</v>
      </c>
      <c r="W22" s="309" t="s">
        <v>912</v>
      </c>
      <c r="X22" s="308" t="s">
        <v>912</v>
      </c>
      <c r="Y22" s="307" t="s">
        <v>912</v>
      </c>
      <c r="Z22" s="308" t="s">
        <v>912</v>
      </c>
      <c r="AA22" s="307" t="s">
        <v>912</v>
      </c>
      <c r="AB22" s="308" t="s">
        <v>912</v>
      </c>
      <c r="AC22" s="307" t="s">
        <v>912</v>
      </c>
      <c r="AD22" s="308" t="s">
        <v>912</v>
      </c>
      <c r="AE22" s="314"/>
      <c r="AF22" s="314" t="str">
        <f t="shared" si="13"/>
        <v>375</v>
      </c>
      <c r="AG22" s="314" t="str">
        <f t="shared" si="0"/>
        <v>375</v>
      </c>
      <c r="AH22" s="314" t="str">
        <f t="shared" si="0"/>
        <v>375</v>
      </c>
      <c r="AI22" s="314" t="str">
        <f t="shared" si="1"/>
        <v>375</v>
      </c>
      <c r="AJ22" s="314" t="str">
        <f t="shared" si="2"/>
        <v>375</v>
      </c>
      <c r="AK22" s="314" t="str">
        <f t="shared" si="3"/>
        <v>375</v>
      </c>
      <c r="AL22" s="314" t="str">
        <f t="shared" si="17"/>
        <v>375</v>
      </c>
      <c r="AM22" s="314" t="str">
        <f t="shared" si="17"/>
        <v>375</v>
      </c>
      <c r="AN22" s="314" t="str">
        <f t="shared" si="15"/>
        <v/>
      </c>
      <c r="AO22" s="314" t="str">
        <f t="shared" si="7"/>
        <v>375</v>
      </c>
      <c r="AP22" s="314" t="str">
        <f t="shared" si="8"/>
        <v>375</v>
      </c>
      <c r="AQ22" s="314" t="str">
        <f t="shared" si="9"/>
        <v>375</v>
      </c>
      <c r="AR22" s="314" t="str">
        <f t="shared" si="9"/>
        <v>375</v>
      </c>
      <c r="AS22" s="314" t="str">
        <f t="shared" si="9"/>
        <v>375</v>
      </c>
      <c r="AT22" s="314" t="str">
        <f t="shared" si="10"/>
        <v>375</v>
      </c>
      <c r="AU22" s="314" t="str">
        <f t="shared" si="11"/>
        <v>375</v>
      </c>
      <c r="AV22" s="314" t="str">
        <f t="shared" si="12"/>
        <v>375</v>
      </c>
      <c r="AW22" s="314"/>
    </row>
    <row r="23" spans="1:49" ht="23.15" customHeight="1" x14ac:dyDescent="0.35">
      <c r="A23" s="291"/>
      <c r="B23" s="306" t="s">
        <v>914</v>
      </c>
      <c r="C23" s="309" t="s">
        <v>876</v>
      </c>
      <c r="D23" s="310" t="s">
        <v>876</v>
      </c>
      <c r="E23" s="309" t="s">
        <v>876</v>
      </c>
      <c r="F23" s="310" t="s">
        <v>876</v>
      </c>
      <c r="G23" s="307" t="s">
        <v>876</v>
      </c>
      <c r="H23" s="308" t="s">
        <v>876</v>
      </c>
      <c r="I23" s="309" t="s">
        <v>876</v>
      </c>
      <c r="J23" s="310" t="s">
        <v>876</v>
      </c>
      <c r="K23" s="293"/>
      <c r="L23" s="306" t="s">
        <v>914</v>
      </c>
      <c r="M23" s="309" t="s">
        <v>889</v>
      </c>
      <c r="N23" s="308" t="s">
        <v>889</v>
      </c>
      <c r="O23" s="307" t="s">
        <v>889</v>
      </c>
      <c r="P23" s="308" t="s">
        <v>889</v>
      </c>
      <c r="Q23" s="307" t="s">
        <v>889</v>
      </c>
      <c r="R23" s="308" t="s">
        <v>889</v>
      </c>
      <c r="S23" s="307" t="s">
        <v>889</v>
      </c>
      <c r="T23" s="308" t="s">
        <v>889</v>
      </c>
      <c r="U23" s="293"/>
      <c r="V23" s="311" t="s">
        <v>915</v>
      </c>
      <c r="W23" s="309" t="s">
        <v>889</v>
      </c>
      <c r="X23" s="308" t="s">
        <v>889</v>
      </c>
      <c r="Y23" s="307" t="s">
        <v>889</v>
      </c>
      <c r="Z23" s="308" t="s">
        <v>889</v>
      </c>
      <c r="AA23" s="307" t="s">
        <v>889</v>
      </c>
      <c r="AB23" s="308" t="s">
        <v>889</v>
      </c>
      <c r="AC23" s="307" t="s">
        <v>889</v>
      </c>
      <c r="AD23" s="308" t="s">
        <v>889</v>
      </c>
      <c r="AE23" s="314"/>
      <c r="AF23" s="314" t="str">
        <f>MID(M23,2,3)</f>
        <v>150</v>
      </c>
      <c r="AG23" s="314" t="str">
        <f t="shared" ref="AG23:AG29" si="18">MID(N23,2,3)</f>
        <v>150</v>
      </c>
      <c r="AH23" s="314" t="str">
        <f t="shared" ref="AH23:AH29" si="19">MID(O23,2,3)</f>
        <v>150</v>
      </c>
      <c r="AI23" s="314" t="str">
        <f t="shared" si="1"/>
        <v>150</v>
      </c>
      <c r="AJ23" s="314" t="str">
        <f t="shared" si="2"/>
        <v>150</v>
      </c>
      <c r="AK23" s="314" t="str">
        <f t="shared" si="3"/>
        <v>150</v>
      </c>
      <c r="AL23" s="314" t="str">
        <f t="shared" si="17"/>
        <v>150</v>
      </c>
      <c r="AM23" s="314" t="str">
        <f t="shared" si="17"/>
        <v>150</v>
      </c>
      <c r="AN23" s="314" t="str">
        <f t="shared" si="15"/>
        <v/>
      </c>
      <c r="AO23" s="314" t="str">
        <f t="shared" si="7"/>
        <v>150</v>
      </c>
      <c r="AP23" s="314" t="str">
        <f t="shared" si="8"/>
        <v>150</v>
      </c>
      <c r="AQ23" s="314" t="str">
        <f t="shared" ref="AQ23:AS29" si="20">MID(Y23,2,3)</f>
        <v>150</v>
      </c>
      <c r="AR23" s="314" t="str">
        <f t="shared" si="20"/>
        <v>150</v>
      </c>
      <c r="AS23" s="314" t="str">
        <f t="shared" si="20"/>
        <v>150</v>
      </c>
      <c r="AT23" s="314" t="str">
        <f t="shared" si="10"/>
        <v>150</v>
      </c>
      <c r="AU23" s="314" t="str">
        <f t="shared" si="11"/>
        <v>150</v>
      </c>
      <c r="AV23" s="314" t="str">
        <f t="shared" si="12"/>
        <v>150</v>
      </c>
      <c r="AW23" s="314"/>
    </row>
    <row r="24" spans="1:49" ht="23.15" customHeight="1" x14ac:dyDescent="0.35">
      <c r="A24" s="291"/>
      <c r="B24" s="306" t="s">
        <v>916</v>
      </c>
      <c r="C24" s="309" t="s">
        <v>917</v>
      </c>
      <c r="D24" s="310" t="s">
        <v>917</v>
      </c>
      <c r="E24" s="309" t="s">
        <v>917</v>
      </c>
      <c r="F24" s="310" t="s">
        <v>917</v>
      </c>
      <c r="G24" s="307" t="s">
        <v>918</v>
      </c>
      <c r="H24" s="308" t="s">
        <v>918</v>
      </c>
      <c r="I24" s="307" t="s">
        <v>919</v>
      </c>
      <c r="J24" s="308" t="s">
        <v>919</v>
      </c>
      <c r="K24" s="293"/>
      <c r="L24" s="306" t="s">
        <v>916</v>
      </c>
      <c r="M24" s="309" t="s">
        <v>917</v>
      </c>
      <c r="N24" s="308" t="s">
        <v>917</v>
      </c>
      <c r="O24" s="307" t="s">
        <v>917</v>
      </c>
      <c r="P24" s="308" t="s">
        <v>917</v>
      </c>
      <c r="Q24" s="307" t="s">
        <v>920</v>
      </c>
      <c r="R24" s="308" t="s">
        <v>920</v>
      </c>
      <c r="S24" s="307" t="s">
        <v>919</v>
      </c>
      <c r="T24" s="308" t="s">
        <v>919</v>
      </c>
      <c r="U24" s="293"/>
      <c r="V24" s="306" t="s">
        <v>921</v>
      </c>
      <c r="W24" s="309" t="s">
        <v>917</v>
      </c>
      <c r="X24" s="308" t="s">
        <v>917</v>
      </c>
      <c r="Y24" s="307" t="s">
        <v>917</v>
      </c>
      <c r="Z24" s="308" t="s">
        <v>917</v>
      </c>
      <c r="AA24" s="307" t="s">
        <v>920</v>
      </c>
      <c r="AB24" s="308" t="s">
        <v>920</v>
      </c>
      <c r="AC24" s="307" t="s">
        <v>919</v>
      </c>
      <c r="AD24" s="308" t="s">
        <v>919</v>
      </c>
      <c r="AE24" s="314"/>
      <c r="AF24" s="314" t="str">
        <f>MID(M24,2,5)</f>
        <v>3,000</v>
      </c>
      <c r="AG24" s="314" t="str">
        <f t="shared" ref="AG24:AM24" si="21">MID(N24,2,5)</f>
        <v>3,000</v>
      </c>
      <c r="AH24" s="314" t="str">
        <f t="shared" si="21"/>
        <v>3,000</v>
      </c>
      <c r="AI24" s="314" t="str">
        <f t="shared" si="21"/>
        <v>3,000</v>
      </c>
      <c r="AJ24" s="314" t="str">
        <f t="shared" si="21"/>
        <v>2,750</v>
      </c>
      <c r="AK24" s="314" t="str">
        <f t="shared" si="21"/>
        <v>2,750</v>
      </c>
      <c r="AL24" s="314" t="str">
        <f t="shared" si="21"/>
        <v>2,500</v>
      </c>
      <c r="AM24" s="314" t="str">
        <f t="shared" si="21"/>
        <v>2,500</v>
      </c>
      <c r="AN24" s="314" t="str">
        <f t="shared" si="15"/>
        <v/>
      </c>
      <c r="AO24" s="314" t="str">
        <f>MID(W24,2,5)</f>
        <v>3,000</v>
      </c>
      <c r="AP24" s="314" t="str">
        <f t="shared" ref="AP24:AV24" si="22">MID(X24,2,5)</f>
        <v>3,000</v>
      </c>
      <c r="AQ24" s="314" t="str">
        <f t="shared" si="22"/>
        <v>3,000</v>
      </c>
      <c r="AR24" s="314" t="str">
        <f t="shared" si="22"/>
        <v>3,000</v>
      </c>
      <c r="AS24" s="314" t="str">
        <f t="shared" si="22"/>
        <v>2,750</v>
      </c>
      <c r="AT24" s="314" t="str">
        <f t="shared" si="22"/>
        <v>2,750</v>
      </c>
      <c r="AU24" s="314" t="str">
        <f t="shared" si="22"/>
        <v>2,500</v>
      </c>
      <c r="AV24" s="314" t="str">
        <f t="shared" si="22"/>
        <v>2,500</v>
      </c>
      <c r="AW24" s="314"/>
    </row>
    <row r="25" spans="1:49" ht="23.15" customHeight="1" x14ac:dyDescent="0.35">
      <c r="A25" s="291"/>
      <c r="B25" s="306"/>
      <c r="C25" s="309"/>
      <c r="D25" s="310"/>
      <c r="E25" s="309"/>
      <c r="F25" s="310"/>
      <c r="G25" s="307"/>
      <c r="H25" s="308"/>
      <c r="I25" s="307"/>
      <c r="J25" s="308"/>
      <c r="K25" s="293"/>
      <c r="L25" s="306" t="s">
        <v>922</v>
      </c>
      <c r="M25" s="309" t="s">
        <v>878</v>
      </c>
      <c r="N25" s="308" t="s">
        <v>878</v>
      </c>
      <c r="O25" s="309" t="s">
        <v>878</v>
      </c>
      <c r="P25" s="308" t="s">
        <v>878</v>
      </c>
      <c r="Q25" s="309" t="s">
        <v>878</v>
      </c>
      <c r="R25" s="308" t="s">
        <v>878</v>
      </c>
      <c r="S25" s="309" t="s">
        <v>878</v>
      </c>
      <c r="T25" s="308" t="s">
        <v>878</v>
      </c>
      <c r="U25" s="293"/>
      <c r="V25" s="306" t="s">
        <v>922</v>
      </c>
      <c r="W25" s="309" t="s">
        <v>878</v>
      </c>
      <c r="X25" s="308" t="s">
        <v>878</v>
      </c>
      <c r="Y25" s="309" t="s">
        <v>878</v>
      </c>
      <c r="Z25" s="308" t="s">
        <v>878</v>
      </c>
      <c r="AA25" s="309" t="s">
        <v>878</v>
      </c>
      <c r="AB25" s="308" t="s">
        <v>878</v>
      </c>
      <c r="AC25" s="309" t="s">
        <v>878</v>
      </c>
      <c r="AD25" s="308" t="s">
        <v>878</v>
      </c>
      <c r="AE25" s="314"/>
      <c r="AF25" s="314">
        <v>0</v>
      </c>
      <c r="AG25" s="314">
        <v>0</v>
      </c>
      <c r="AH25" s="314">
        <v>0</v>
      </c>
      <c r="AI25" s="314">
        <v>0</v>
      </c>
      <c r="AJ25" s="314">
        <v>0</v>
      </c>
      <c r="AK25" s="314">
        <v>0</v>
      </c>
      <c r="AL25" s="314">
        <v>0</v>
      </c>
      <c r="AM25" s="314">
        <v>0</v>
      </c>
      <c r="AN25" s="314" t="str">
        <f t="shared" si="15"/>
        <v/>
      </c>
      <c r="AO25" s="314" t="str">
        <f t="shared" ref="AO25:AP29" si="23">MID(W25,2,3)</f>
        <v>275</v>
      </c>
      <c r="AP25" s="314" t="str">
        <f t="shared" si="23"/>
        <v>275</v>
      </c>
      <c r="AQ25" s="314" t="str">
        <f t="shared" si="20"/>
        <v>275</v>
      </c>
      <c r="AR25" s="314" t="str">
        <f t="shared" si="20"/>
        <v>275</v>
      </c>
      <c r="AS25" s="314" t="str">
        <f t="shared" si="20"/>
        <v>275</v>
      </c>
      <c r="AT25" s="314" t="str">
        <f t="shared" si="10"/>
        <v>275</v>
      </c>
      <c r="AU25" s="314" t="str">
        <f t="shared" si="11"/>
        <v>275</v>
      </c>
      <c r="AV25" s="314" t="str">
        <f t="shared" si="12"/>
        <v>275</v>
      </c>
      <c r="AW25" s="314"/>
    </row>
    <row r="26" spans="1:49" ht="23.15" customHeight="1" x14ac:dyDescent="0.35">
      <c r="A26" s="291"/>
      <c r="B26" s="306"/>
      <c r="C26" s="309"/>
      <c r="D26" s="310"/>
      <c r="E26" s="309"/>
      <c r="F26" s="310"/>
      <c r="G26" s="307"/>
      <c r="H26" s="308"/>
      <c r="I26" s="307"/>
      <c r="J26" s="308"/>
      <c r="K26" s="293"/>
      <c r="L26" s="311" t="s">
        <v>923</v>
      </c>
      <c r="M26" s="309" t="s">
        <v>878</v>
      </c>
      <c r="N26" s="308" t="s">
        <v>878</v>
      </c>
      <c r="O26" s="309" t="s">
        <v>878</v>
      </c>
      <c r="P26" s="308" t="s">
        <v>878</v>
      </c>
      <c r="Q26" s="309" t="s">
        <v>878</v>
      </c>
      <c r="R26" s="308" t="s">
        <v>878</v>
      </c>
      <c r="S26" s="309" t="s">
        <v>878</v>
      </c>
      <c r="T26" s="308" t="s">
        <v>878</v>
      </c>
      <c r="U26" s="293"/>
      <c r="V26" s="311" t="s">
        <v>923</v>
      </c>
      <c r="W26" s="366" t="s">
        <v>879</v>
      </c>
      <c r="X26" s="312" t="s">
        <v>879</v>
      </c>
      <c r="Y26" s="366" t="s">
        <v>879</v>
      </c>
      <c r="Z26" s="312" t="s">
        <v>879</v>
      </c>
      <c r="AA26" s="309" t="s">
        <v>878</v>
      </c>
      <c r="AB26" s="308" t="s">
        <v>878</v>
      </c>
      <c r="AC26" s="309" t="s">
        <v>878</v>
      </c>
      <c r="AD26" s="308" t="s">
        <v>878</v>
      </c>
      <c r="AE26" s="312"/>
      <c r="AF26" s="314" t="str">
        <f t="shared" si="13"/>
        <v>275</v>
      </c>
      <c r="AG26" s="314" t="str">
        <f t="shared" si="18"/>
        <v>275</v>
      </c>
      <c r="AH26" s="314" t="str">
        <f t="shared" si="19"/>
        <v>275</v>
      </c>
      <c r="AI26" s="314" t="str">
        <f t="shared" si="1"/>
        <v>275</v>
      </c>
      <c r="AJ26" s="314" t="str">
        <f t="shared" si="2"/>
        <v>275</v>
      </c>
      <c r="AK26" s="314" t="str">
        <f t="shared" si="3"/>
        <v>275</v>
      </c>
      <c r="AL26" s="314" t="str">
        <f t="shared" ref="AL26:AM29" si="24">MID(S26,2,3)</f>
        <v>275</v>
      </c>
      <c r="AM26" s="314" t="str">
        <f t="shared" si="24"/>
        <v>275</v>
      </c>
      <c r="AN26" s="314" t="str">
        <f t="shared" si="15"/>
        <v/>
      </c>
      <c r="AO26" s="314" t="str">
        <f t="shared" si="23"/>
        <v>325</v>
      </c>
      <c r="AP26" s="314" t="str">
        <f t="shared" si="23"/>
        <v>325</v>
      </c>
      <c r="AQ26" s="314" t="str">
        <f t="shared" si="20"/>
        <v>325</v>
      </c>
      <c r="AR26" s="314" t="str">
        <f t="shared" si="20"/>
        <v>325</v>
      </c>
      <c r="AS26" s="314" t="str">
        <f t="shared" si="20"/>
        <v>275</v>
      </c>
      <c r="AT26" s="314" t="str">
        <f t="shared" si="10"/>
        <v>275</v>
      </c>
      <c r="AU26" s="314" t="str">
        <f t="shared" si="11"/>
        <v>275</v>
      </c>
      <c r="AV26" s="314" t="str">
        <f t="shared" si="12"/>
        <v>275</v>
      </c>
      <c r="AW26" s="314"/>
    </row>
    <row r="27" spans="1:49" ht="23.15" customHeight="1" x14ac:dyDescent="0.35">
      <c r="A27" s="291"/>
      <c r="B27" s="306" t="s">
        <v>924</v>
      </c>
      <c r="C27" s="307" t="s">
        <v>877</v>
      </c>
      <c r="D27" s="308" t="s">
        <v>874</v>
      </c>
      <c r="E27" s="307" t="s">
        <v>925</v>
      </c>
      <c r="F27" s="308" t="s">
        <v>902</v>
      </c>
      <c r="G27" s="307" t="s">
        <v>876</v>
      </c>
      <c r="H27" s="308" t="s">
        <v>877</v>
      </c>
      <c r="I27" s="307" t="s">
        <v>902</v>
      </c>
      <c r="J27" s="308" t="s">
        <v>876</v>
      </c>
      <c r="K27" s="293"/>
      <c r="L27" s="306" t="s">
        <v>924</v>
      </c>
      <c r="M27" s="309" t="s">
        <v>881</v>
      </c>
      <c r="N27" s="308" t="s">
        <v>880</v>
      </c>
      <c r="O27" s="307" t="s">
        <v>889</v>
      </c>
      <c r="P27" s="308" t="s">
        <v>892</v>
      </c>
      <c r="Q27" s="307" t="s">
        <v>882</v>
      </c>
      <c r="R27" s="308" t="s">
        <v>881</v>
      </c>
      <c r="S27" s="307" t="s">
        <v>910</v>
      </c>
      <c r="T27" s="308" t="s">
        <v>882</v>
      </c>
      <c r="U27" s="293"/>
      <c r="V27" s="306" t="s">
        <v>926</v>
      </c>
      <c r="W27" s="309" t="s">
        <v>881</v>
      </c>
      <c r="X27" s="308" t="s">
        <v>880</v>
      </c>
      <c r="Y27" s="307" t="s">
        <v>889</v>
      </c>
      <c r="Z27" s="308" t="s">
        <v>892</v>
      </c>
      <c r="AA27" s="307" t="s">
        <v>882</v>
      </c>
      <c r="AB27" s="308" t="s">
        <v>881</v>
      </c>
      <c r="AC27" s="307" t="s">
        <v>910</v>
      </c>
      <c r="AD27" s="308" t="s">
        <v>882</v>
      </c>
      <c r="AE27" s="314"/>
      <c r="AF27" s="314" t="str">
        <f t="shared" si="13"/>
        <v>175</v>
      </c>
      <c r="AG27" s="314" t="str">
        <f t="shared" si="18"/>
        <v>225</v>
      </c>
      <c r="AH27" s="314" t="str">
        <f t="shared" si="19"/>
        <v>150</v>
      </c>
      <c r="AI27" s="314" t="str">
        <f t="shared" si="1"/>
        <v>200</v>
      </c>
      <c r="AJ27" s="314" t="str">
        <f t="shared" si="2"/>
        <v>125</v>
      </c>
      <c r="AK27" s="314" t="str">
        <f t="shared" si="3"/>
        <v>175</v>
      </c>
      <c r="AL27" s="314" t="str">
        <f t="shared" si="24"/>
        <v>100</v>
      </c>
      <c r="AM27" s="314" t="str">
        <f t="shared" si="24"/>
        <v>125</v>
      </c>
      <c r="AN27" s="314" t="str">
        <f t="shared" si="15"/>
        <v/>
      </c>
      <c r="AO27" s="314" t="str">
        <f t="shared" si="23"/>
        <v>175</v>
      </c>
      <c r="AP27" s="314" t="str">
        <f t="shared" si="23"/>
        <v>225</v>
      </c>
      <c r="AQ27" s="314" t="str">
        <f t="shared" si="20"/>
        <v>150</v>
      </c>
      <c r="AR27" s="314" t="str">
        <f t="shared" si="20"/>
        <v>200</v>
      </c>
      <c r="AS27" s="314" t="str">
        <f t="shared" si="20"/>
        <v>125</v>
      </c>
      <c r="AT27" s="314" t="str">
        <f t="shared" si="10"/>
        <v>175</v>
      </c>
      <c r="AU27" s="314" t="str">
        <f t="shared" si="11"/>
        <v>100</v>
      </c>
      <c r="AV27" s="314" t="str">
        <f t="shared" si="12"/>
        <v>125</v>
      </c>
      <c r="AW27" s="314"/>
    </row>
    <row r="28" spans="1:49" ht="23.15" customHeight="1" x14ac:dyDescent="0.35">
      <c r="A28" s="291"/>
      <c r="B28" s="306" t="s">
        <v>927</v>
      </c>
      <c r="C28" s="307" t="s">
        <v>874</v>
      </c>
      <c r="D28" s="308" t="s">
        <v>874</v>
      </c>
      <c r="E28" s="307" t="s">
        <v>902</v>
      </c>
      <c r="F28" s="308" t="s">
        <v>902</v>
      </c>
      <c r="G28" s="307" t="s">
        <v>877</v>
      </c>
      <c r="H28" s="308" t="s">
        <v>877</v>
      </c>
      <c r="I28" s="307" t="s">
        <v>876</v>
      </c>
      <c r="J28" s="308" t="s">
        <v>876</v>
      </c>
      <c r="K28" s="293"/>
      <c r="L28" s="306" t="s">
        <v>927</v>
      </c>
      <c r="M28" s="309" t="s">
        <v>879</v>
      </c>
      <c r="N28" s="308" t="s">
        <v>879</v>
      </c>
      <c r="O28" s="307" t="s">
        <v>903</v>
      </c>
      <c r="P28" s="308" t="s">
        <v>903</v>
      </c>
      <c r="Q28" s="307" t="s">
        <v>878</v>
      </c>
      <c r="R28" s="308" t="s">
        <v>878</v>
      </c>
      <c r="S28" s="307" t="s">
        <v>880</v>
      </c>
      <c r="T28" s="308" t="s">
        <v>880</v>
      </c>
      <c r="U28" s="293"/>
      <c r="V28" s="306" t="s">
        <v>927</v>
      </c>
      <c r="W28" s="309" t="s">
        <v>879</v>
      </c>
      <c r="X28" s="308" t="s">
        <v>879</v>
      </c>
      <c r="Y28" s="307" t="s">
        <v>903</v>
      </c>
      <c r="Z28" s="308" t="s">
        <v>903</v>
      </c>
      <c r="AA28" s="307" t="s">
        <v>878</v>
      </c>
      <c r="AB28" s="308" t="s">
        <v>878</v>
      </c>
      <c r="AC28" s="307" t="s">
        <v>880</v>
      </c>
      <c r="AD28" s="308" t="s">
        <v>880</v>
      </c>
      <c r="AE28" s="314"/>
      <c r="AF28" s="314" t="str">
        <f>MID(M28,2,3)</f>
        <v>325</v>
      </c>
      <c r="AG28" s="314" t="str">
        <f t="shared" si="18"/>
        <v>325</v>
      </c>
      <c r="AH28" s="314" t="str">
        <f t="shared" si="19"/>
        <v>300</v>
      </c>
      <c r="AI28" s="314" t="str">
        <f t="shared" si="1"/>
        <v>300</v>
      </c>
      <c r="AJ28" s="314" t="str">
        <f t="shared" si="2"/>
        <v>275</v>
      </c>
      <c r="AK28" s="314" t="str">
        <f t="shared" si="3"/>
        <v>275</v>
      </c>
      <c r="AL28" s="314" t="str">
        <f t="shared" si="24"/>
        <v>225</v>
      </c>
      <c r="AM28" s="314" t="str">
        <f t="shared" si="24"/>
        <v>225</v>
      </c>
      <c r="AN28" s="314" t="str">
        <f t="shared" si="15"/>
        <v/>
      </c>
      <c r="AO28" s="314" t="str">
        <f t="shared" si="23"/>
        <v>325</v>
      </c>
      <c r="AP28" s="314" t="str">
        <f t="shared" si="23"/>
        <v>325</v>
      </c>
      <c r="AQ28" s="314" t="str">
        <f t="shared" si="20"/>
        <v>300</v>
      </c>
      <c r="AR28" s="314" t="str">
        <f t="shared" si="20"/>
        <v>300</v>
      </c>
      <c r="AS28" s="314" t="str">
        <f t="shared" si="20"/>
        <v>275</v>
      </c>
      <c r="AT28" s="314" t="str">
        <f t="shared" si="10"/>
        <v>275</v>
      </c>
      <c r="AU28" s="314" t="str">
        <f t="shared" si="11"/>
        <v>225</v>
      </c>
      <c r="AV28" s="314" t="str">
        <f t="shared" si="12"/>
        <v>225</v>
      </c>
      <c r="AW28" s="314"/>
    </row>
    <row r="29" spans="1:49" ht="23.15" customHeight="1" x14ac:dyDescent="0.35">
      <c r="A29" s="291"/>
      <c r="B29" s="306" t="s">
        <v>928</v>
      </c>
      <c r="C29" s="309">
        <v>850</v>
      </c>
      <c r="D29" s="310">
        <v>850</v>
      </c>
      <c r="E29" s="309" t="s">
        <v>929</v>
      </c>
      <c r="F29" s="310" t="s">
        <v>929</v>
      </c>
      <c r="G29" s="307" t="s">
        <v>929</v>
      </c>
      <c r="H29" s="308" t="s">
        <v>929</v>
      </c>
      <c r="I29" s="307" t="s">
        <v>929</v>
      </c>
      <c r="J29" s="308" t="s">
        <v>929</v>
      </c>
      <c r="K29" s="293"/>
      <c r="L29" s="306" t="s">
        <v>928</v>
      </c>
      <c r="M29" s="309"/>
      <c r="N29" s="308"/>
      <c r="O29" s="307"/>
      <c r="P29" s="308"/>
      <c r="Q29" s="307"/>
      <c r="R29" s="308"/>
      <c r="S29" s="307"/>
      <c r="T29" s="308"/>
      <c r="U29" s="293"/>
      <c r="V29" s="306"/>
      <c r="W29" s="309"/>
      <c r="X29" s="308"/>
      <c r="Y29" s="307"/>
      <c r="Z29" s="308"/>
      <c r="AA29" s="307"/>
      <c r="AB29" s="308"/>
      <c r="AC29" s="307"/>
      <c r="AD29" s="308"/>
      <c r="AE29" s="314"/>
      <c r="AF29" s="314" t="str">
        <f t="shared" si="13"/>
        <v/>
      </c>
      <c r="AG29" s="314" t="str">
        <f t="shared" si="18"/>
        <v/>
      </c>
      <c r="AH29" s="314" t="str">
        <f t="shared" si="19"/>
        <v/>
      </c>
      <c r="AI29" s="314" t="str">
        <f t="shared" si="1"/>
        <v/>
      </c>
      <c r="AJ29" s="314" t="str">
        <f t="shared" si="2"/>
        <v/>
      </c>
      <c r="AK29" s="314" t="str">
        <f t="shared" si="3"/>
        <v/>
      </c>
      <c r="AL29" s="314" t="str">
        <f t="shared" si="24"/>
        <v/>
      </c>
      <c r="AM29" s="314" t="str">
        <f t="shared" si="24"/>
        <v/>
      </c>
      <c r="AN29" s="314" t="str">
        <f t="shared" si="15"/>
        <v/>
      </c>
      <c r="AO29" s="314" t="str">
        <f t="shared" si="23"/>
        <v/>
      </c>
      <c r="AP29" s="314" t="str">
        <f t="shared" si="23"/>
        <v/>
      </c>
      <c r="AQ29" s="314" t="str">
        <f t="shared" si="20"/>
        <v/>
      </c>
      <c r="AR29" s="314" t="str">
        <f t="shared" si="20"/>
        <v/>
      </c>
      <c r="AS29" s="314" t="str">
        <f t="shared" si="20"/>
        <v/>
      </c>
      <c r="AT29" s="314" t="str">
        <f t="shared" si="10"/>
        <v/>
      </c>
      <c r="AU29" s="314" t="str">
        <f t="shared" si="11"/>
        <v/>
      </c>
      <c r="AV29" s="314" t="str">
        <f t="shared" si="12"/>
        <v/>
      </c>
      <c r="AW29" s="314"/>
    </row>
    <row r="30" spans="1:49" ht="23.15" customHeight="1" x14ac:dyDescent="0.35">
      <c r="A30" s="291"/>
      <c r="B30" s="306" t="s">
        <v>930</v>
      </c>
      <c r="C30" s="309">
        <v>2700</v>
      </c>
      <c r="D30" s="310">
        <v>2700</v>
      </c>
      <c r="E30" s="309" t="s">
        <v>929</v>
      </c>
      <c r="F30" s="310" t="s">
        <v>929</v>
      </c>
      <c r="G30" s="307" t="s">
        <v>929</v>
      </c>
      <c r="H30" s="308" t="s">
        <v>929</v>
      </c>
      <c r="I30" s="307" t="s">
        <v>929</v>
      </c>
      <c r="J30" s="308" t="s">
        <v>929</v>
      </c>
      <c r="K30" s="293"/>
      <c r="L30" s="306" t="s">
        <v>930</v>
      </c>
      <c r="M30" s="309">
        <v>3000</v>
      </c>
      <c r="N30" s="310">
        <v>3000</v>
      </c>
      <c r="O30" s="307" t="s">
        <v>929</v>
      </c>
      <c r="P30" s="308" t="s">
        <v>929</v>
      </c>
      <c r="Q30" s="307" t="s">
        <v>929</v>
      </c>
      <c r="R30" s="308" t="s">
        <v>929</v>
      </c>
      <c r="S30" s="307" t="s">
        <v>929</v>
      </c>
      <c r="T30" s="308" t="s">
        <v>929</v>
      </c>
      <c r="U30" s="293"/>
      <c r="V30" s="311" t="s">
        <v>930</v>
      </c>
      <c r="W30" s="366">
        <v>3500</v>
      </c>
      <c r="X30" s="312">
        <v>3500</v>
      </c>
      <c r="Y30" s="367" t="s">
        <v>929</v>
      </c>
      <c r="Z30" s="308" t="s">
        <v>929</v>
      </c>
      <c r="AA30" s="307" t="s">
        <v>929</v>
      </c>
      <c r="AB30" s="308" t="s">
        <v>929</v>
      </c>
      <c r="AC30" s="307" t="s">
        <v>929</v>
      </c>
      <c r="AD30" s="308" t="s">
        <v>929</v>
      </c>
      <c r="AE30" s="314"/>
      <c r="AF30" s="314" t="str">
        <f>MID(M30,1,5)</f>
        <v>3000</v>
      </c>
      <c r="AG30" s="314" t="str">
        <f t="shared" ref="AG30:AN32" si="25">MID(N30,1,5)</f>
        <v>3000</v>
      </c>
      <c r="AH30" s="314" t="str">
        <f t="shared" si="25"/>
        <v>n/a</v>
      </c>
      <c r="AI30" s="314" t="str">
        <f t="shared" si="25"/>
        <v>n/a</v>
      </c>
      <c r="AJ30" s="314" t="str">
        <f t="shared" si="25"/>
        <v>n/a</v>
      </c>
      <c r="AK30" s="314" t="str">
        <f t="shared" si="25"/>
        <v>n/a</v>
      </c>
      <c r="AL30" s="314" t="str">
        <f t="shared" si="25"/>
        <v>n/a</v>
      </c>
      <c r="AM30" s="314" t="str">
        <f t="shared" si="25"/>
        <v>n/a</v>
      </c>
      <c r="AN30" s="314" t="str">
        <f t="shared" si="25"/>
        <v/>
      </c>
      <c r="AO30" s="314" t="str">
        <f t="shared" ref="AO30" si="26">MID(W30,1,5)</f>
        <v>3500</v>
      </c>
      <c r="AP30" s="314" t="str">
        <f t="shared" ref="AP30" si="27">MID(X30,1,5)</f>
        <v>3500</v>
      </c>
      <c r="AQ30" s="314" t="str">
        <f t="shared" ref="AQ30" si="28">MID(Y30,1,5)</f>
        <v>n/a</v>
      </c>
      <c r="AR30" s="314" t="str">
        <f t="shared" ref="AR30" si="29">MID(Z30,1,5)</f>
        <v>n/a</v>
      </c>
      <c r="AS30" s="314" t="str">
        <f t="shared" ref="AS30" si="30">MID(AA30,1,5)</f>
        <v>n/a</v>
      </c>
      <c r="AT30" s="314" t="str">
        <f t="shared" ref="AT30" si="31">MID(AB30,1,5)</f>
        <v>n/a</v>
      </c>
      <c r="AU30" s="314" t="str">
        <f t="shared" ref="AU30" si="32">MID(AC30,1,5)</f>
        <v>n/a</v>
      </c>
      <c r="AV30" s="314" t="str">
        <f t="shared" ref="AV30" si="33">MID(AD30,1,5)</f>
        <v>n/a</v>
      </c>
      <c r="AW30" s="314"/>
    </row>
    <row r="31" spans="1:49" ht="23.15" customHeight="1" x14ac:dyDescent="0.35">
      <c r="A31" s="291"/>
      <c r="B31" s="306" t="s">
        <v>931</v>
      </c>
      <c r="C31" s="309">
        <v>2000</v>
      </c>
      <c r="D31" s="310">
        <v>2000</v>
      </c>
      <c r="E31" s="309" t="s">
        <v>929</v>
      </c>
      <c r="F31" s="310" t="s">
        <v>929</v>
      </c>
      <c r="G31" s="307" t="s">
        <v>929</v>
      </c>
      <c r="H31" s="308" t="s">
        <v>929</v>
      </c>
      <c r="I31" s="307" t="s">
        <v>929</v>
      </c>
      <c r="J31" s="308" t="s">
        <v>929</v>
      </c>
      <c r="K31" s="293"/>
      <c r="L31" s="306" t="s">
        <v>931</v>
      </c>
      <c r="M31" s="309">
        <v>2250</v>
      </c>
      <c r="N31" s="310">
        <v>2250</v>
      </c>
      <c r="O31" s="307" t="s">
        <v>929</v>
      </c>
      <c r="P31" s="308" t="s">
        <v>929</v>
      </c>
      <c r="Q31" s="307" t="s">
        <v>929</v>
      </c>
      <c r="R31" s="308" t="s">
        <v>929</v>
      </c>
      <c r="S31" s="307" t="s">
        <v>929</v>
      </c>
      <c r="T31" s="308" t="s">
        <v>929</v>
      </c>
      <c r="U31" s="293"/>
      <c r="V31" s="306" t="s">
        <v>931</v>
      </c>
      <c r="W31" s="309">
        <v>2500</v>
      </c>
      <c r="X31" s="310">
        <v>2500</v>
      </c>
      <c r="Y31" s="307" t="s">
        <v>929</v>
      </c>
      <c r="Z31" s="308" t="s">
        <v>929</v>
      </c>
      <c r="AA31" s="307" t="s">
        <v>929</v>
      </c>
      <c r="AB31" s="308" t="s">
        <v>929</v>
      </c>
      <c r="AC31" s="307" t="s">
        <v>929</v>
      </c>
      <c r="AD31" s="308" t="s">
        <v>929</v>
      </c>
      <c r="AE31" s="314"/>
      <c r="AF31" s="314" t="str">
        <f>MID(M31,1,5)</f>
        <v>2250</v>
      </c>
      <c r="AG31" s="314" t="str">
        <f t="shared" si="25"/>
        <v>2250</v>
      </c>
      <c r="AH31" s="314" t="str">
        <f t="shared" si="25"/>
        <v>n/a</v>
      </c>
      <c r="AI31" s="314" t="str">
        <f t="shared" si="25"/>
        <v>n/a</v>
      </c>
      <c r="AJ31" s="314" t="str">
        <f t="shared" si="25"/>
        <v>n/a</v>
      </c>
      <c r="AK31" s="314" t="str">
        <f t="shared" si="25"/>
        <v>n/a</v>
      </c>
      <c r="AL31" s="314" t="str">
        <f t="shared" si="25"/>
        <v>n/a</v>
      </c>
      <c r="AM31" s="314" t="str">
        <f t="shared" si="25"/>
        <v>n/a</v>
      </c>
      <c r="AN31" s="314" t="str">
        <f t="shared" si="25"/>
        <v/>
      </c>
      <c r="AO31" s="314" t="str">
        <f t="shared" ref="AO31:AV32" si="34">MID(W31,1,5)</f>
        <v>2500</v>
      </c>
      <c r="AP31" s="314" t="str">
        <f t="shared" si="34"/>
        <v>2500</v>
      </c>
      <c r="AQ31" s="314" t="str">
        <f t="shared" si="34"/>
        <v>n/a</v>
      </c>
      <c r="AR31" s="314" t="str">
        <f t="shared" si="34"/>
        <v>n/a</v>
      </c>
      <c r="AS31" s="314" t="str">
        <f t="shared" si="34"/>
        <v>n/a</v>
      </c>
      <c r="AT31" s="314" t="str">
        <f t="shared" si="34"/>
        <v>n/a</v>
      </c>
      <c r="AU31" s="314" t="str">
        <f t="shared" si="34"/>
        <v>n/a</v>
      </c>
      <c r="AV31" s="314" t="str">
        <f t="shared" si="34"/>
        <v>n/a</v>
      </c>
      <c r="AW31" s="314"/>
    </row>
    <row r="32" spans="1:49" ht="15" thickBot="1" x14ac:dyDescent="0.4">
      <c r="A32" s="291"/>
      <c r="B32" s="315" t="s">
        <v>932</v>
      </c>
      <c r="C32" s="316">
        <v>2200</v>
      </c>
      <c r="D32" s="317">
        <v>2200</v>
      </c>
      <c r="E32" s="316" t="s">
        <v>929</v>
      </c>
      <c r="F32" s="317" t="s">
        <v>929</v>
      </c>
      <c r="G32" s="318" t="s">
        <v>929</v>
      </c>
      <c r="H32" s="319" t="s">
        <v>929</v>
      </c>
      <c r="I32" s="318" t="s">
        <v>929</v>
      </c>
      <c r="J32" s="319" t="s">
        <v>929</v>
      </c>
      <c r="K32" s="293"/>
      <c r="L32" s="315" t="s">
        <v>932</v>
      </c>
      <c r="M32" s="316">
        <v>2500</v>
      </c>
      <c r="N32" s="317">
        <v>2500</v>
      </c>
      <c r="O32" s="318" t="s">
        <v>929</v>
      </c>
      <c r="P32" s="319" t="s">
        <v>929</v>
      </c>
      <c r="Q32" s="318" t="s">
        <v>929</v>
      </c>
      <c r="R32" s="319" t="s">
        <v>929</v>
      </c>
      <c r="S32" s="318" t="s">
        <v>929</v>
      </c>
      <c r="T32" s="319" t="s">
        <v>929</v>
      </c>
      <c r="U32" s="293"/>
      <c r="V32" s="315" t="s">
        <v>932</v>
      </c>
      <c r="W32" s="316">
        <v>3000</v>
      </c>
      <c r="X32" s="317">
        <v>3000</v>
      </c>
      <c r="Y32" s="318" t="s">
        <v>929</v>
      </c>
      <c r="Z32" s="319" t="s">
        <v>929</v>
      </c>
      <c r="AA32" s="318" t="s">
        <v>929</v>
      </c>
      <c r="AB32" s="319" t="s">
        <v>929</v>
      </c>
      <c r="AC32" s="318" t="s">
        <v>929</v>
      </c>
      <c r="AD32" s="319" t="s">
        <v>929</v>
      </c>
      <c r="AE32" s="314"/>
      <c r="AF32" s="314" t="str">
        <f>MID(M32,1,5)</f>
        <v>2500</v>
      </c>
      <c r="AG32" s="314" t="str">
        <f t="shared" si="25"/>
        <v>2500</v>
      </c>
      <c r="AH32" s="314" t="str">
        <f t="shared" si="25"/>
        <v>n/a</v>
      </c>
      <c r="AI32" s="314" t="str">
        <f t="shared" si="25"/>
        <v>n/a</v>
      </c>
      <c r="AJ32" s="314" t="str">
        <f t="shared" si="25"/>
        <v>n/a</v>
      </c>
      <c r="AK32" s="314" t="str">
        <f t="shared" si="25"/>
        <v>n/a</v>
      </c>
      <c r="AL32" s="314" t="str">
        <f t="shared" si="25"/>
        <v>n/a</v>
      </c>
      <c r="AM32" s="314" t="str">
        <f t="shared" si="25"/>
        <v>n/a</v>
      </c>
      <c r="AN32" s="314" t="str">
        <f t="shared" si="25"/>
        <v/>
      </c>
      <c r="AO32" s="314" t="str">
        <f t="shared" si="34"/>
        <v>3000</v>
      </c>
      <c r="AP32" s="314" t="str">
        <f t="shared" si="34"/>
        <v>3000</v>
      </c>
      <c r="AQ32" s="314" t="str">
        <f t="shared" si="34"/>
        <v>n/a</v>
      </c>
      <c r="AR32" s="314" t="str">
        <f t="shared" si="34"/>
        <v>n/a</v>
      </c>
      <c r="AS32" s="314" t="str">
        <f t="shared" si="34"/>
        <v>n/a</v>
      </c>
      <c r="AT32" s="314" t="str">
        <f t="shared" si="34"/>
        <v>n/a</v>
      </c>
      <c r="AU32" s="314" t="str">
        <f t="shared" si="34"/>
        <v>n/a</v>
      </c>
      <c r="AV32" s="314" t="str">
        <f t="shared" si="34"/>
        <v>n/a</v>
      </c>
      <c r="AW32" s="314"/>
    </row>
    <row r="33" spans="1:49" x14ac:dyDescent="0.35">
      <c r="A33" s="291"/>
      <c r="B33" s="320"/>
      <c r="C33" s="312"/>
      <c r="D33" s="312"/>
      <c r="E33" s="314"/>
      <c r="F33" s="314"/>
      <c r="G33" s="314"/>
      <c r="H33" s="314"/>
      <c r="I33" s="314"/>
      <c r="J33" s="314"/>
      <c r="K33" s="293"/>
      <c r="L33" s="320"/>
      <c r="M33" s="312"/>
      <c r="N33" s="312"/>
      <c r="O33" s="314"/>
      <c r="P33" s="314"/>
      <c r="Q33" s="314"/>
      <c r="R33" s="314"/>
      <c r="S33" s="314"/>
      <c r="T33" s="314"/>
      <c r="U33" s="293"/>
      <c r="V33" s="351"/>
      <c r="W33" s="352"/>
      <c r="X33" s="352"/>
      <c r="Y33" s="353"/>
      <c r="Z33" s="353"/>
      <c r="AA33" s="353"/>
      <c r="AB33" s="353"/>
      <c r="AC33" s="353"/>
      <c r="AD33" s="354"/>
      <c r="AE33" s="314"/>
      <c r="AF33" s="314"/>
      <c r="AG33" s="314"/>
      <c r="AH33" s="314"/>
      <c r="AI33" s="314"/>
      <c r="AJ33" s="314"/>
      <c r="AK33" s="314"/>
      <c r="AL33" s="314"/>
      <c r="AM33" s="314"/>
      <c r="AN33" s="314"/>
      <c r="AO33" s="314"/>
      <c r="AP33" s="314"/>
      <c r="AQ33" s="314"/>
      <c r="AR33" s="314"/>
      <c r="AS33" s="314"/>
      <c r="AT33" s="314"/>
      <c r="AU33" s="314"/>
      <c r="AV33" s="314"/>
      <c r="AW33" s="314"/>
    </row>
    <row r="34" spans="1:49" x14ac:dyDescent="0.35">
      <c r="A34" s="291"/>
      <c r="B34" s="575"/>
      <c r="C34" s="575"/>
      <c r="D34" s="575"/>
      <c r="E34" s="575"/>
      <c r="F34" s="575"/>
      <c r="G34" s="575"/>
      <c r="H34" s="575"/>
      <c r="I34" s="575"/>
      <c r="J34" s="575"/>
      <c r="K34" s="293"/>
      <c r="L34" s="575" t="s">
        <v>933</v>
      </c>
      <c r="M34" s="575"/>
      <c r="N34" s="575"/>
      <c r="O34" s="575"/>
      <c r="P34" s="575"/>
      <c r="Q34" s="575"/>
      <c r="R34" s="575"/>
      <c r="S34" s="575"/>
      <c r="T34" s="575"/>
      <c r="U34" s="293"/>
      <c r="V34" s="576" t="s">
        <v>934</v>
      </c>
      <c r="W34" s="575"/>
      <c r="X34" s="575"/>
      <c r="Y34" s="575"/>
      <c r="Z34" s="575"/>
      <c r="AA34" s="575"/>
      <c r="AB34" s="575"/>
      <c r="AC34" s="575"/>
      <c r="AD34" s="577"/>
      <c r="AE34" s="365"/>
      <c r="AF34" s="365"/>
      <c r="AG34" s="365"/>
      <c r="AH34" s="365"/>
      <c r="AI34" s="365"/>
      <c r="AJ34" s="365"/>
      <c r="AK34" s="365"/>
      <c r="AL34" s="365"/>
      <c r="AM34" s="365"/>
      <c r="AN34" s="365"/>
      <c r="AO34" s="365"/>
      <c r="AP34" s="365"/>
      <c r="AQ34" s="365"/>
      <c r="AR34" s="365"/>
      <c r="AS34" s="365"/>
      <c r="AT34" s="365"/>
      <c r="AU34" s="365"/>
      <c r="AV34" s="365"/>
      <c r="AW34" s="365"/>
    </row>
    <row r="35" spans="1:49" x14ac:dyDescent="0.35">
      <c r="A35" s="291"/>
      <c r="B35" s="365"/>
      <c r="C35" s="365"/>
      <c r="D35" s="365"/>
      <c r="E35" s="365"/>
      <c r="F35" s="365"/>
      <c r="G35" s="365"/>
      <c r="H35" s="365"/>
      <c r="I35" s="365"/>
      <c r="J35" s="365"/>
      <c r="K35" s="293"/>
      <c r="L35" s="365"/>
      <c r="M35" s="365"/>
      <c r="N35" s="365"/>
      <c r="O35" s="365"/>
      <c r="P35" s="365"/>
      <c r="Q35" s="365"/>
      <c r="R35" s="365"/>
      <c r="S35" s="365"/>
      <c r="T35" s="365"/>
      <c r="U35" s="293"/>
      <c r="V35" s="576" t="s">
        <v>935</v>
      </c>
      <c r="W35" s="575"/>
      <c r="X35" s="575"/>
      <c r="Y35" s="575"/>
      <c r="Z35" s="575"/>
      <c r="AA35" s="575"/>
      <c r="AB35" s="575"/>
      <c r="AC35" s="575"/>
      <c r="AD35" s="577"/>
      <c r="AE35" s="365"/>
      <c r="AF35" s="365"/>
      <c r="AG35" s="365"/>
      <c r="AH35" s="365"/>
      <c r="AI35" s="365"/>
      <c r="AJ35" s="365"/>
      <c r="AK35" s="365"/>
      <c r="AL35" s="365"/>
      <c r="AM35" s="365"/>
      <c r="AN35" s="365"/>
      <c r="AO35" s="365"/>
      <c r="AP35" s="365"/>
      <c r="AQ35" s="365"/>
      <c r="AR35" s="365"/>
      <c r="AS35" s="365"/>
      <c r="AT35" s="365"/>
      <c r="AU35" s="365"/>
      <c r="AV35" s="365"/>
      <c r="AW35" s="365"/>
    </row>
    <row r="36" spans="1:49" x14ac:dyDescent="0.35">
      <c r="A36" s="291"/>
      <c r="B36" s="575"/>
      <c r="C36" s="575"/>
      <c r="D36" s="575"/>
      <c r="E36" s="575"/>
      <c r="F36" s="575"/>
      <c r="G36" s="575"/>
      <c r="H36" s="575"/>
      <c r="I36" s="575"/>
      <c r="J36" s="575"/>
      <c r="K36" s="293"/>
      <c r="L36" s="575" t="s">
        <v>936</v>
      </c>
      <c r="M36" s="575"/>
      <c r="N36" s="575"/>
      <c r="O36" s="575"/>
      <c r="P36" s="575"/>
      <c r="Q36" s="575"/>
      <c r="R36" s="575"/>
      <c r="S36" s="575"/>
      <c r="T36" s="575"/>
      <c r="U36" s="293"/>
      <c r="V36" s="576" t="s">
        <v>937</v>
      </c>
      <c r="W36" s="575"/>
      <c r="X36" s="575"/>
      <c r="Y36" s="575"/>
      <c r="Z36" s="575"/>
      <c r="AA36" s="575"/>
      <c r="AB36" s="575"/>
      <c r="AC36" s="575"/>
      <c r="AD36" s="577"/>
      <c r="AE36" s="365"/>
      <c r="AF36" s="365"/>
      <c r="AG36" s="365"/>
      <c r="AH36" s="365"/>
      <c r="AI36" s="365"/>
      <c r="AJ36" s="365"/>
      <c r="AK36" s="365"/>
      <c r="AL36" s="365"/>
      <c r="AM36" s="365"/>
      <c r="AN36" s="365"/>
      <c r="AO36" s="365"/>
      <c r="AP36" s="365"/>
      <c r="AQ36" s="365"/>
      <c r="AR36" s="365"/>
      <c r="AS36" s="365"/>
      <c r="AT36" s="365"/>
      <c r="AU36" s="365"/>
      <c r="AV36" s="365"/>
      <c r="AW36" s="365"/>
    </row>
    <row r="37" spans="1:49" ht="15" thickBot="1" x14ac:dyDescent="0.4">
      <c r="A37" s="321"/>
      <c r="B37" s="322"/>
      <c r="C37" s="323"/>
      <c r="D37" s="323"/>
      <c r="E37" s="324"/>
      <c r="F37" s="324"/>
      <c r="G37" s="324"/>
      <c r="H37" s="324"/>
      <c r="I37" s="324"/>
      <c r="J37" s="324"/>
      <c r="K37" s="325"/>
      <c r="L37" s="322"/>
      <c r="M37" s="323"/>
      <c r="N37" s="323"/>
      <c r="O37" s="324"/>
      <c r="P37" s="324"/>
      <c r="Q37" s="324"/>
      <c r="R37" s="324"/>
      <c r="S37" s="324"/>
      <c r="T37" s="324"/>
      <c r="U37" s="325"/>
      <c r="V37" s="355"/>
      <c r="W37" s="323"/>
      <c r="X37" s="323"/>
      <c r="Y37" s="324"/>
      <c r="Z37" s="324"/>
      <c r="AA37" s="324"/>
      <c r="AB37" s="324"/>
      <c r="AC37" s="324"/>
      <c r="AD37" s="319"/>
      <c r="AE37" s="314"/>
      <c r="AF37" s="314"/>
      <c r="AG37" s="314"/>
      <c r="AH37" s="314"/>
      <c r="AI37" s="314"/>
      <c r="AJ37" s="314"/>
      <c r="AK37" s="314"/>
      <c r="AL37" s="314"/>
      <c r="AM37" s="314"/>
      <c r="AN37" s="314"/>
      <c r="AO37" s="314"/>
      <c r="AP37" s="314"/>
      <c r="AQ37" s="314"/>
      <c r="AR37" s="314"/>
      <c r="AS37" s="314"/>
      <c r="AT37" s="314"/>
      <c r="AU37" s="314"/>
      <c r="AV37" s="314"/>
      <c r="AW37" s="314"/>
    </row>
  </sheetData>
  <mergeCells count="41">
    <mergeCell ref="AF4:AM4"/>
    <mergeCell ref="AO5:AP5"/>
    <mergeCell ref="AQ5:AR5"/>
    <mergeCell ref="AS5:AT5"/>
    <mergeCell ref="AU5:AV5"/>
    <mergeCell ref="AO4:AV4"/>
    <mergeCell ref="AF5:AG5"/>
    <mergeCell ref="AH5:AI5"/>
    <mergeCell ref="AJ5:AK5"/>
    <mergeCell ref="AL5:AM5"/>
    <mergeCell ref="C5:D5"/>
    <mergeCell ref="E5:F5"/>
    <mergeCell ref="G5:H5"/>
    <mergeCell ref="I5:J5"/>
    <mergeCell ref="M5:N5"/>
    <mergeCell ref="O5:P5"/>
    <mergeCell ref="Q5:R5"/>
    <mergeCell ref="S5:T5"/>
    <mergeCell ref="C1:J1"/>
    <mergeCell ref="C2:J2"/>
    <mergeCell ref="C3:J3"/>
    <mergeCell ref="C4:J4"/>
    <mergeCell ref="L1:T1"/>
    <mergeCell ref="L2:T2"/>
    <mergeCell ref="L3:T3"/>
    <mergeCell ref="M4:T4"/>
    <mergeCell ref="V1:AD1"/>
    <mergeCell ref="V2:AD2"/>
    <mergeCell ref="V3:AD3"/>
    <mergeCell ref="W4:AD4"/>
    <mergeCell ref="W5:X5"/>
    <mergeCell ref="Y5:Z5"/>
    <mergeCell ref="AA5:AB5"/>
    <mergeCell ref="AC5:AD5"/>
    <mergeCell ref="B34:J34"/>
    <mergeCell ref="L34:T34"/>
    <mergeCell ref="V34:AD34"/>
    <mergeCell ref="B36:J36"/>
    <mergeCell ref="L36:T36"/>
    <mergeCell ref="V36:AD36"/>
    <mergeCell ref="V35:AD35"/>
  </mergeCells>
  <pageMargins left="0.7" right="0.7" top="0.75" bottom="0.75" header="0.3" footer="0.3"/>
  <pageSetup scale="53" orientation="portrait" verticalDpi="0" r:id="rId1"/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311041A88CB349A5718519A95D46F7" ma:contentTypeVersion="11" ma:contentTypeDescription="Create a new document." ma:contentTypeScope="" ma:versionID="4cd0fccec9eda39c943945c86d3d80f1">
  <xsd:schema xmlns:xsd="http://www.w3.org/2001/XMLSchema" xmlns:xs="http://www.w3.org/2001/XMLSchema" xmlns:p="http://schemas.microsoft.com/office/2006/metadata/properties" xmlns:ns3="b94edb08-c1f4-4566-a6d9-e96437ebcbd1" xmlns:ns4="98fe539d-66c7-4901-ab12-f774557099e8" targetNamespace="http://schemas.microsoft.com/office/2006/metadata/properties" ma:root="true" ma:fieldsID="ff881ca39803098914e2173c88a8ff09" ns3:_="" ns4:_="">
    <xsd:import namespace="b94edb08-c1f4-4566-a6d9-e96437ebcbd1"/>
    <xsd:import namespace="98fe539d-66c7-4901-ab12-f774557099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edb08-c1f4-4566-a6d9-e96437eb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539d-66c7-4901-ab12-f7745570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94edb08-c1f4-4566-a6d9-e96437ebcbd1" xsi:nil="true"/>
  </documentManagement>
</p:properties>
</file>

<file path=customXml/itemProps1.xml><?xml version="1.0" encoding="utf-8"?>
<ds:datastoreItem xmlns:ds="http://schemas.openxmlformats.org/officeDocument/2006/customXml" ds:itemID="{262E4990-0E4D-4D5B-B957-E41DB86F8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1458-7BE8-4ADB-A823-D791767DE0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edb08-c1f4-4566-a6d9-e96437ebcbd1"/>
    <ds:schemaRef ds:uri="98fe539d-66c7-4901-ab12-f77455709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41C725-0788-4764-9A95-3F0A99E634DC}">
  <ds:schemaRefs>
    <ds:schemaRef ds:uri="98fe539d-66c7-4901-ab12-f774557099e8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b94edb08-c1f4-4566-a6d9-e96437ebcbd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Bone.Braden.BBC</vt:lpstr>
      <vt:lpstr>EMDH Room Rental</vt:lpstr>
      <vt:lpstr>Athletics Facility Rental</vt:lpstr>
      <vt:lpstr>Summary!Print_Titles</vt:lpstr>
    </vt:vector>
  </TitlesOfParts>
  <Manager/>
  <Company>Illinois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Groves-WORK, Erin</dc:creator>
  <cp:keywords/>
  <dc:description/>
  <cp:lastModifiedBy>Hendrix, Amanda</cp:lastModifiedBy>
  <cp:revision/>
  <dcterms:created xsi:type="dcterms:W3CDTF">2018-01-31T21:08:30Z</dcterms:created>
  <dcterms:modified xsi:type="dcterms:W3CDTF">2026-04-29T16:54:03Z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0x01010098311041A88CB349A5718519A95D46F7</vt:lpwstr>
  </property>
</Properties>
</file>